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ISE - SERVICII PAZA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8" i="9" l="1"/>
  <c r="I78" i="9"/>
  <c r="I83" i="9"/>
  <c r="E167" i="9" l="1"/>
  <c r="E165" i="9"/>
  <c r="E163" i="9"/>
  <c r="E168" i="9" s="1"/>
  <c r="I116" i="9" l="1"/>
  <c r="K116" i="9" s="1"/>
  <c r="I148" i="9"/>
  <c r="K148" i="9" s="1"/>
  <c r="I145" i="9"/>
  <c r="K145" i="9" s="1"/>
  <c r="I143" i="9"/>
  <c r="K143" i="9" s="1"/>
  <c r="I141" i="9"/>
  <c r="K141" i="9" s="1"/>
  <c r="I139" i="9"/>
  <c r="K139" i="9" s="1"/>
  <c r="I137" i="9"/>
  <c r="J137" i="9" s="1"/>
  <c r="I135" i="9"/>
  <c r="K135" i="9" s="1"/>
  <c r="I133" i="9"/>
  <c r="K133" i="9" s="1"/>
  <c r="I131" i="9"/>
  <c r="K131" i="9" s="1"/>
  <c r="I129" i="9"/>
  <c r="K129" i="9" s="1"/>
  <c r="I126" i="9"/>
  <c r="K126" i="9" s="1"/>
  <c r="I124" i="9"/>
  <c r="K124" i="9" s="1"/>
  <c r="I122" i="9"/>
  <c r="K122" i="9" s="1"/>
  <c r="I114" i="9"/>
  <c r="K114" i="9" s="1"/>
  <c r="I112" i="9"/>
  <c r="K112" i="9" s="1"/>
  <c r="I104" i="9"/>
  <c r="J104" i="9" s="1"/>
  <c r="I102" i="9"/>
  <c r="J102" i="9" s="1"/>
  <c r="I99" i="9"/>
  <c r="K99" i="9" s="1"/>
  <c r="I96" i="9"/>
  <c r="K96" i="9" s="1"/>
  <c r="I94" i="9"/>
  <c r="K94" i="9" s="1"/>
  <c r="I84" i="9"/>
  <c r="K84" i="9" s="1"/>
  <c r="I82" i="9"/>
  <c r="K82" i="9" s="1"/>
  <c r="I80" i="9"/>
  <c r="K80" i="9" s="1"/>
  <c r="I77" i="9"/>
  <c r="K77" i="9" s="1"/>
  <c r="I74" i="9"/>
  <c r="J74" i="9" s="1"/>
  <c r="I72" i="9"/>
  <c r="J72" i="9" s="1"/>
  <c r="I70" i="9"/>
  <c r="K70" i="9" s="1"/>
  <c r="I68" i="9"/>
  <c r="K68" i="9" s="1"/>
  <c r="I66" i="9"/>
  <c r="K66" i="9" s="1"/>
  <c r="I64" i="9"/>
  <c r="K64" i="9" s="1"/>
  <c r="I60" i="9"/>
  <c r="K60" i="9" s="1"/>
  <c r="I58" i="9"/>
  <c r="K58" i="9" s="1"/>
  <c r="I55" i="9"/>
  <c r="K55" i="9" s="1"/>
  <c r="I53" i="9"/>
  <c r="K53" i="9" s="1"/>
  <c r="I50" i="9"/>
  <c r="J50" i="9" s="1"/>
  <c r="I51" i="9"/>
  <c r="J51" i="9" s="1"/>
  <c r="I48" i="9"/>
  <c r="K48" i="9" s="1"/>
  <c r="I45" i="9"/>
  <c r="K45" i="9" s="1"/>
  <c r="I43" i="9"/>
  <c r="K43" i="9" s="1"/>
  <c r="I41" i="9"/>
  <c r="K41" i="9" s="1"/>
  <c r="I15" i="9"/>
  <c r="K15" i="9" s="1"/>
  <c r="I28" i="9"/>
  <c r="K28" i="9" s="1"/>
  <c r="I32" i="9"/>
  <c r="K32" i="9" s="1"/>
  <c r="I30" i="9"/>
  <c r="K30" i="9" s="1"/>
  <c r="I26" i="9"/>
  <c r="K26" i="9" s="1"/>
  <c r="I24" i="9"/>
  <c r="J24" i="9" s="1"/>
  <c r="I21" i="9"/>
  <c r="J21" i="9" s="1"/>
  <c r="I18" i="9"/>
  <c r="K18" i="9" s="1"/>
  <c r="I13" i="9"/>
  <c r="K13" i="9" s="1"/>
  <c r="I10" i="9"/>
  <c r="K10" i="9" s="1"/>
  <c r="I7" i="9"/>
  <c r="K7" i="9" s="1"/>
  <c r="K51" i="9" l="1"/>
  <c r="J58" i="9"/>
  <c r="J133" i="9"/>
  <c r="J116" i="9"/>
  <c r="J148" i="9"/>
  <c r="J145" i="9"/>
  <c r="J143" i="9"/>
  <c r="J141" i="9"/>
  <c r="J139" i="9"/>
  <c r="K137" i="9"/>
  <c r="J135" i="9"/>
  <c r="J131" i="9"/>
  <c r="J129" i="9"/>
  <c r="J126" i="9"/>
  <c r="J124" i="9"/>
  <c r="J122" i="9"/>
  <c r="K74" i="9"/>
  <c r="J28" i="9"/>
  <c r="K102" i="9"/>
  <c r="J112" i="9"/>
  <c r="J114" i="9"/>
  <c r="K104" i="9"/>
  <c r="J99" i="9"/>
  <c r="J96" i="9"/>
  <c r="J94" i="9"/>
  <c r="J84" i="9"/>
  <c r="J82" i="9"/>
  <c r="J80" i="9"/>
  <c r="J77" i="9"/>
  <c r="K72" i="9"/>
  <c r="J70" i="9"/>
  <c r="J68" i="9"/>
  <c r="J66" i="9"/>
  <c r="J64" i="9"/>
  <c r="J60" i="9"/>
  <c r="J55" i="9"/>
  <c r="J53" i="9"/>
  <c r="K50" i="9"/>
  <c r="J48" i="9"/>
  <c r="J45" i="9"/>
  <c r="J43" i="9"/>
  <c r="J41" i="9"/>
  <c r="J15" i="9"/>
  <c r="J32" i="9"/>
  <c r="J30" i="9"/>
  <c r="J26" i="9"/>
  <c r="K24" i="9"/>
  <c r="K21" i="9"/>
  <c r="J18" i="9"/>
  <c r="J13" i="9"/>
  <c r="J10" i="9"/>
  <c r="J7" i="9"/>
  <c r="I33" i="9" l="1"/>
  <c r="I11" i="9"/>
  <c r="E150" i="9" l="1"/>
  <c r="I22" i="9" l="1"/>
  <c r="I19" i="9"/>
  <c r="I16" i="9"/>
  <c r="I147" i="9" l="1"/>
  <c r="I52" i="9" l="1"/>
  <c r="I113" i="9"/>
  <c r="I98" i="9"/>
  <c r="I92" i="9"/>
  <c r="I71" i="9"/>
  <c r="I67" i="9"/>
  <c r="I69" i="9"/>
  <c r="I65" i="9"/>
  <c r="I63" i="9"/>
  <c r="I57" i="9"/>
  <c r="I56" i="9"/>
  <c r="I44" i="9"/>
  <c r="K33" i="9"/>
  <c r="J33" i="9"/>
  <c r="I8" i="9"/>
  <c r="I46" i="9"/>
  <c r="I40" i="9"/>
  <c r="I49" i="9"/>
  <c r="I47" i="9"/>
  <c r="K113" i="9" l="1"/>
  <c r="J113" i="9"/>
  <c r="J98" i="9"/>
  <c r="K98" i="9"/>
  <c r="J63" i="9"/>
  <c r="K63" i="9"/>
  <c r="K57" i="9"/>
  <c r="J57" i="9"/>
  <c r="K49" i="9"/>
  <c r="J49" i="9"/>
  <c r="J47" i="9"/>
  <c r="K47" i="9"/>
  <c r="I31" i="9" l="1"/>
  <c r="I23" i="9"/>
  <c r="I20" i="9"/>
  <c r="I17" i="9"/>
  <c r="I14" i="9"/>
  <c r="I9" i="9"/>
  <c r="J9" i="9" s="1"/>
  <c r="K31" i="9" l="1"/>
  <c r="J31" i="9"/>
  <c r="K23" i="9"/>
  <c r="J23" i="9"/>
  <c r="K20" i="9"/>
  <c r="J20" i="9"/>
  <c r="J17" i="9"/>
  <c r="K17" i="9"/>
  <c r="K14" i="9"/>
  <c r="J14" i="9"/>
  <c r="K9" i="9"/>
  <c r="K147" i="9"/>
  <c r="I146" i="9"/>
  <c r="K146" i="9" s="1"/>
  <c r="I144" i="9"/>
  <c r="K144" i="9" s="1"/>
  <c r="I142" i="9"/>
  <c r="K142" i="9" s="1"/>
  <c r="I140" i="9"/>
  <c r="J140" i="9" s="1"/>
  <c r="I138" i="9"/>
  <c r="K138" i="9" s="1"/>
  <c r="I136" i="9"/>
  <c r="J136" i="9" s="1"/>
  <c r="I134" i="9"/>
  <c r="K134" i="9" s="1"/>
  <c r="I132" i="9"/>
  <c r="K132" i="9" s="1"/>
  <c r="I130" i="9"/>
  <c r="K130" i="9" s="1"/>
  <c r="K128" i="9"/>
  <c r="I127" i="9"/>
  <c r="J127" i="9" s="1"/>
  <c r="I125" i="9"/>
  <c r="K125" i="9" s="1"/>
  <c r="I123" i="9"/>
  <c r="J123" i="9" s="1"/>
  <c r="I121" i="9"/>
  <c r="J121" i="9" s="1"/>
  <c r="I120" i="9"/>
  <c r="K120" i="9" s="1"/>
  <c r="I119" i="9"/>
  <c r="K119" i="9" s="1"/>
  <c r="I118" i="9"/>
  <c r="K118" i="9" s="1"/>
  <c r="I117" i="9"/>
  <c r="K117" i="9" s="1"/>
  <c r="I115" i="9"/>
  <c r="J115" i="9" s="1"/>
  <c r="I111" i="9"/>
  <c r="I103" i="9"/>
  <c r="K103" i="9" s="1"/>
  <c r="I101" i="9"/>
  <c r="K101" i="9" s="1"/>
  <c r="I100" i="9"/>
  <c r="K100" i="9" s="1"/>
  <c r="I97" i="9"/>
  <c r="K97" i="9" s="1"/>
  <c r="I95" i="9"/>
  <c r="K95" i="9" s="1"/>
  <c r="I93" i="9"/>
  <c r="J92" i="9"/>
  <c r="I85" i="9"/>
  <c r="K85" i="9" s="1"/>
  <c r="K83" i="9"/>
  <c r="I81" i="9"/>
  <c r="K81" i="9" s="1"/>
  <c r="I79" i="9"/>
  <c r="K79" i="9" s="1"/>
  <c r="J78" i="9"/>
  <c r="I76" i="9"/>
  <c r="K76" i="9" s="1"/>
  <c r="I75" i="9"/>
  <c r="J75" i="9" s="1"/>
  <c r="I73" i="9"/>
  <c r="K73" i="9" s="1"/>
  <c r="J71" i="9"/>
  <c r="J69" i="9"/>
  <c r="K67" i="9"/>
  <c r="K65" i="9"/>
  <c r="I62" i="9"/>
  <c r="K62" i="9" s="1"/>
  <c r="I61" i="9"/>
  <c r="J61" i="9" s="1"/>
  <c r="I59" i="9"/>
  <c r="K59" i="9" s="1"/>
  <c r="K56" i="9"/>
  <c r="I54" i="9"/>
  <c r="K54" i="9" s="1"/>
  <c r="K52" i="9"/>
  <c r="J46" i="9"/>
  <c r="K44" i="9"/>
  <c r="I42" i="9"/>
  <c r="K42" i="9" s="1"/>
  <c r="K40" i="9"/>
  <c r="J93" i="9" l="1"/>
  <c r="I105" i="9"/>
  <c r="J111" i="9"/>
  <c r="I149" i="9"/>
  <c r="K115" i="9"/>
  <c r="K127" i="9"/>
  <c r="K140" i="9"/>
  <c r="J125" i="9"/>
  <c r="K136" i="9"/>
  <c r="J134" i="9"/>
  <c r="J120" i="9"/>
  <c r="J142" i="9"/>
  <c r="K69" i="9"/>
  <c r="K121" i="9"/>
  <c r="K78" i="9"/>
  <c r="K93" i="9"/>
  <c r="J118" i="9"/>
  <c r="J130" i="9"/>
  <c r="J146" i="9"/>
  <c r="J97" i="9"/>
  <c r="J132" i="9"/>
  <c r="J147" i="9"/>
  <c r="J138" i="9"/>
  <c r="K111" i="9"/>
  <c r="J117" i="9"/>
  <c r="K123" i="9"/>
  <c r="J128" i="9"/>
  <c r="J144" i="9"/>
  <c r="J119" i="9"/>
  <c r="K92" i="9"/>
  <c r="J85" i="9"/>
  <c r="K61" i="9"/>
  <c r="J83" i="9"/>
  <c r="J101" i="9"/>
  <c r="K46" i="9"/>
  <c r="J54" i="9"/>
  <c r="J103" i="9"/>
  <c r="J40" i="9"/>
  <c r="J79" i="9"/>
  <c r="I86" i="9"/>
  <c r="J95" i="9"/>
  <c r="J65" i="9"/>
  <c r="J100" i="9"/>
  <c r="K75" i="9"/>
  <c r="J42" i="9"/>
  <c r="J56" i="9"/>
  <c r="K71" i="9"/>
  <c r="J76" i="9"/>
  <c r="J52" i="9"/>
  <c r="J67" i="9"/>
  <c r="J81" i="9"/>
  <c r="J44" i="9"/>
  <c r="J59" i="9"/>
  <c r="J73" i="9"/>
  <c r="J62" i="9"/>
  <c r="K11" i="9"/>
  <c r="I29" i="9"/>
  <c r="J29" i="9" s="1"/>
  <c r="I27" i="9"/>
  <c r="J27" i="9" s="1"/>
  <c r="I25" i="9"/>
  <c r="J25" i="9" s="1"/>
  <c r="J22" i="9"/>
  <c r="J19" i="9"/>
  <c r="J16" i="9"/>
  <c r="I12" i="9"/>
  <c r="J12" i="9" s="1"/>
  <c r="J11" i="9"/>
  <c r="J8" i="9"/>
  <c r="I6" i="9"/>
  <c r="J6" i="9" s="1"/>
  <c r="I5" i="9"/>
  <c r="K5" i="9" s="1"/>
  <c r="K105" i="9" l="1"/>
  <c r="J105" i="9"/>
  <c r="K149" i="9"/>
  <c r="J149" i="9"/>
  <c r="K25" i="9"/>
  <c r="K8" i="9"/>
  <c r="K16" i="9"/>
  <c r="K86" i="9"/>
  <c r="K29" i="9"/>
  <c r="K12" i="9"/>
  <c r="K27" i="9"/>
  <c r="K22" i="9"/>
  <c r="K6" i="9"/>
  <c r="J86" i="9"/>
  <c r="K19" i="9"/>
  <c r="I34" i="9"/>
  <c r="I151" i="9" s="1"/>
  <c r="J5" i="9"/>
  <c r="J34" i="9" s="1"/>
  <c r="J151" i="9" l="1"/>
  <c r="K34" i="9"/>
  <c r="K151" i="9" l="1"/>
</calcChain>
</file>

<file path=xl/sharedStrings.xml><?xml version="1.0" encoding="utf-8"?>
<sst xmlns="http://schemas.openxmlformats.org/spreadsheetml/2006/main" count="362" uniqueCount="211">
  <si>
    <t>Punct de lucru 110kV sediul AISE/SDEE</t>
  </si>
  <si>
    <t>C.E. Auto - Aninoasa (100% AISE)</t>
  </si>
  <si>
    <t xml:space="preserve">Depozitul de materiale Barbosi </t>
  </si>
  <si>
    <t>Autobaza Punct de lucru Focsani</t>
  </si>
  <si>
    <t>Sediul CIR Municipal si Centru Reparatii Transformatoare Punct de Lucru Braila</t>
  </si>
  <si>
    <t>Sediul CIR Rural, Centrul Reparatii Contoare si Autobaza Punct de Lucru Braila</t>
  </si>
  <si>
    <t>Depozit materiale Punct de Lucru Braila</t>
  </si>
  <si>
    <t>Sediu Punct Lucru Reparatii Transformatoare si Echipamente Energetice Ovidiu</t>
  </si>
  <si>
    <t>AFEE Focsani, Locatia Panciu</t>
  </si>
  <si>
    <t>Nr.crt.</t>
  </si>
  <si>
    <t xml:space="preserve">Denumire Obiectiv </t>
  </si>
  <si>
    <t>Adresa obiectiv</t>
  </si>
  <si>
    <t>Nr.          posturi</t>
  </si>
  <si>
    <t>Durata</t>
  </si>
  <si>
    <t>8 h - ZL</t>
  </si>
  <si>
    <t>S. FISE Electrica Serv SA</t>
  </si>
  <si>
    <t>Sediul SISE MN/Punct de lucru Ploiesti</t>
  </si>
  <si>
    <t>Punct de Lucru Ploiesti - Valenii de Munte</t>
  </si>
  <si>
    <t>Democratiei nr. 5</t>
  </si>
  <si>
    <t>Sediu Punct Lucru Intretinere si Reparatii retele JT-MT Slobozia, Punct de Lucru Braila</t>
  </si>
  <si>
    <t>12 h - temporar ZL</t>
  </si>
  <si>
    <t>Str. Calea Domneasca nr. 236, Targoviste</t>
  </si>
  <si>
    <t>Str. Gimnaziului nr. 15, Targoviste</t>
  </si>
  <si>
    <t>Str. Aleea Sinaia nr. 60, Aninoasa</t>
  </si>
  <si>
    <t>Str. 22 Decembrie 1989 nr. 44, Moreni</t>
  </si>
  <si>
    <t>Str. N. Balcescu nr. 35A, Galati</t>
  </si>
  <si>
    <t>Str. Brailei nr. 366C, Galati</t>
  </si>
  <si>
    <t>Str. Andrei Muresanu nr. 58, Ploiesti</t>
  </si>
  <si>
    <t>Str. Deltei nr. 40, Ploiesti</t>
  </si>
  <si>
    <t>Str. N. Balcescu nr. 44, Campina</t>
  </si>
  <si>
    <t>Str. Nicolae Iorga nr. 131A, Valenii de Munte</t>
  </si>
  <si>
    <t>Str. Horia Closca si Crisan nr. 5, Focsani</t>
  </si>
  <si>
    <t>Bd. Independentei nr. 2, Focsani</t>
  </si>
  <si>
    <t>Str. Teiului nr. 2, Adjud</t>
  </si>
  <si>
    <t>Str. Democratiei nr. 5, Panciu</t>
  </si>
  <si>
    <t>Str. Muncii nr. 7, Odobesti</t>
  </si>
  <si>
    <t>Str. Piata Uzinei nr. 1, Braila</t>
  </si>
  <si>
    <t>Str. Baldovinesti nr. 12, Braila</t>
  </si>
  <si>
    <t>Str. Amara nr. 3-4, Slobozia, jud. Ialomita</t>
  </si>
  <si>
    <t>Str. Tulcei nr. 10, Ovidiu, jud. Constanta</t>
  </si>
  <si>
    <t>Calea Domneasca nr. 236</t>
  </si>
  <si>
    <t>Sediul AISE / DEER / EFSA Targoviste</t>
  </si>
  <si>
    <t xml:space="preserve">Sediul AISE / DEER / EFSA Targoviste </t>
  </si>
  <si>
    <t>PL Moreni Sediul AISE / DEER  (100% AISE)</t>
  </si>
  <si>
    <t>EFSA Targoviste</t>
  </si>
  <si>
    <t>Sediul AISE/DEER Galati</t>
  </si>
  <si>
    <t>Punct de lucru Ploiesti - Sectia Auto Ploiesti/DEER Ploiesti</t>
  </si>
  <si>
    <t>Punct de lucru Ploiesti -AREE/AMC Campina-DEER Ploiesti</t>
  </si>
  <si>
    <t>Sediul birouri Punct de Lucru Focsani + DEER Focsani</t>
  </si>
  <si>
    <t>CE Adjud/DEER Focsani Adjud + Punct de Lucru Focsani</t>
  </si>
  <si>
    <t>CE Panciu/DEER Focsani Panciu + Punct de Lucru Focsani</t>
  </si>
  <si>
    <t>PL Odobesti/DEER Focsani</t>
  </si>
  <si>
    <t>Oras</t>
  </si>
  <si>
    <t xml:space="preserve">                 Targoviste</t>
  </si>
  <si>
    <t xml:space="preserve"> Galati</t>
  </si>
  <si>
    <t>Ploiesti</t>
  </si>
  <si>
    <t>Focsani</t>
  </si>
  <si>
    <t>Braila</t>
  </si>
  <si>
    <t>ZL/luna (in medie)</t>
  </si>
  <si>
    <t>Tarif/h/ agent-lei fara TVA-</t>
  </si>
  <si>
    <t>Valoare lunara-lei fara TVA</t>
  </si>
  <si>
    <t>Valoare 12 luni-lei fara TVA</t>
  </si>
  <si>
    <t>Valoare 24 luni-lei fara TVA</t>
  </si>
  <si>
    <t>8 h - ZL intre                       08.00-16.00</t>
  </si>
  <si>
    <t>Nr. crt.</t>
  </si>
  <si>
    <t>Fagaras</t>
  </si>
  <si>
    <t>CDEE Formatia Fagaras</t>
  </si>
  <si>
    <t>Brasov</t>
  </si>
  <si>
    <t>Sediul SISE TS / AISE Brasov</t>
  </si>
  <si>
    <t>Centrul de mentenanta Brasov</t>
  </si>
  <si>
    <t>Brasov, str. Zizinului, nr.106</t>
  </si>
  <si>
    <t>1 inarmat</t>
  </si>
  <si>
    <t>Sf. Gheorghe</t>
  </si>
  <si>
    <t>Sediul SSE Sfantu Gheorghe</t>
  </si>
  <si>
    <t>Atrelier Auto SSE Sfantu Gheorghe</t>
  </si>
  <si>
    <t>Sibiu</t>
  </si>
  <si>
    <t>Sediul SR Sibiu</t>
  </si>
  <si>
    <t>Sibiu, str.Uzinei, nr. 1-7</t>
  </si>
  <si>
    <t>Curte aferenta SSE</t>
  </si>
  <si>
    <t>Miercurea Ciuc, Jud Harghita,
 str. Leliceni, nr. 49A</t>
  </si>
  <si>
    <t>Alba Iulia</t>
  </si>
  <si>
    <t>Sediul comun AISE/SDEE</t>
  </si>
  <si>
    <t>Alba Iulia, jud Alba, 
str. Consiliul Europei, nr.1</t>
  </si>
  <si>
    <t>Alba Iulia, Jud Alba,
 str. Ferdinand, nr.83</t>
  </si>
  <si>
    <t>Sebes</t>
  </si>
  <si>
    <t>Punct de lucru Sebes</t>
  </si>
  <si>
    <t>Sebes, Jud Alba, 
str. Dorin Pavel, Nr. 80</t>
  </si>
  <si>
    <t>Blaj</t>
  </si>
  <si>
    <t>Punct de lucru Blaj</t>
  </si>
  <si>
    <t>Blaj, Jud Alba, 
str. Doctor V.Suciu, Nr.28</t>
  </si>
  <si>
    <t>Tg.Mures</t>
  </si>
  <si>
    <t>Sediul SDEE Mures, AISE Mures - Poarta nr. 1</t>
  </si>
  <si>
    <t>Tg Mures, Jud Mures, 
str.Calarasilor, nr. 103.</t>
  </si>
  <si>
    <t xml:space="preserve">Sediul SDEE Mures, AISE Mures - Poarta nr. 2 </t>
  </si>
  <si>
    <t>Tg Mures, Jud Mures, 
str. Uzinei, nr. 1</t>
  </si>
  <si>
    <t>Ungheni</t>
  </si>
  <si>
    <t xml:space="preserve">Depozit materiale Ungheni </t>
  </si>
  <si>
    <t>12 h permanent</t>
  </si>
  <si>
    <t>Sancraiu de Mures</t>
  </si>
  <si>
    <t xml:space="preserve">Atelierul auto Sancraiu de Mures  </t>
  </si>
  <si>
    <t>Sediul SISE TS/AISE Brasov</t>
  </si>
  <si>
    <t>Brasov, str.13 Decembrie, nr. 17A</t>
  </si>
  <si>
    <t>Fagaras, jud Brasov, str. Combinatului nr.1</t>
  </si>
  <si>
    <t>Sf. Gheorghe, Jud. Covasna, str. Daczo, nr.2</t>
  </si>
  <si>
    <t>Sf. Gheorghe, Jud. Covasna, str. Lunca Oltului, nr. 9B</t>
  </si>
  <si>
    <t>Brasov, str. Pictor Luchian, nr. 25 A</t>
  </si>
  <si>
    <t>16 h - temporar
intre 15.00-07.00
L-V; S,D 24H</t>
  </si>
  <si>
    <t>Baza de productie Miercurea Ciuc</t>
  </si>
  <si>
    <t>Miercurea Ciuc</t>
  </si>
  <si>
    <t>16 h - temporar
intre 15.00-07.00</t>
  </si>
  <si>
    <t>Sancraiu de Mures, 
Jud Mures, str. Principala, nr. 54</t>
  </si>
  <si>
    <t>Ungheni, Jud Mures,
str. Garii, nr. 1</t>
  </si>
  <si>
    <t>Str. Taberei nr. 20, Cluj-Napoca</t>
  </si>
  <si>
    <t>Baza de Productie loc. Someseni</t>
  </si>
  <si>
    <t>Str. Micsandrelor nr. 3, Oradea</t>
  </si>
  <si>
    <t>Str. Magnoliei nr. 37A, Satu Mare</t>
  </si>
  <si>
    <t>Str. Zefirului nr. 11, Bistrita</t>
  </si>
  <si>
    <t>Cluj - Napoca</t>
  </si>
  <si>
    <t>Punct Lucru Cluj - Napoca,
Platforma Manastur - sediul administrativ (acces auto si persoane pe platforma)</t>
  </si>
  <si>
    <t>Punct Lucru Cluj - Napoca,
Platforma Manastur - sediul administrativ (acces persoane in cladirea P+4)</t>
  </si>
  <si>
    <t>Oradea</t>
  </si>
  <si>
    <t>Punct Lucru Oradea,
Depozitul de Materiale</t>
  </si>
  <si>
    <t>Satu Mare</t>
  </si>
  <si>
    <t>Bistrita</t>
  </si>
  <si>
    <t>Punct Lucru Satu Mare,
Sediul administrativ</t>
  </si>
  <si>
    <t>Punct Lucru Bistrita, 
Baza de Productie</t>
  </si>
  <si>
    <t>Str. Cantonului  FN, cartier Someseni, Cluj-Napoca</t>
  </si>
  <si>
    <t>Sediul Central FISE Electrica Serv SA Aparat Central</t>
  </si>
  <si>
    <t>Muzeul National Tehnic "Dimitrie Leonida"</t>
  </si>
  <si>
    <t>Spatiul F3</t>
  </si>
  <si>
    <t>Monitorizare video si interventie</t>
  </si>
  <si>
    <t>Complex Cerdac</t>
  </si>
  <si>
    <t>Punct de lucru S FISE Electrica Serv SA</t>
  </si>
  <si>
    <t>Obiectiv DMSO Bucuresti</t>
  </si>
  <si>
    <t>Obiectiv DMSO Dobroiesti</t>
  </si>
  <si>
    <t>Strada Candiano Popescu nr. 3A, Bucuresti</t>
  </si>
  <si>
    <t>Obiectiv DMSO,  Giurgiu</t>
  </si>
  <si>
    <t>Strada 23 August nr. 61, Giurgiu, jud. Giurgiu</t>
  </si>
  <si>
    <t>Obiectiv DMSO, Centrul de Instruire Tancabesti</t>
  </si>
  <si>
    <t>Str. Invatator Mihai Moga, nr. 504, Tancabesti, Jud. Ilfov</t>
  </si>
  <si>
    <t>Obiectiv DMSO, Bucuresti</t>
  </si>
  <si>
    <t>Calea Grivitei, nr. 345, Bucuresti</t>
  </si>
  <si>
    <t>Monitorizare video  si interventie</t>
  </si>
  <si>
    <t>FISE Electrica Serv Bucuresti</t>
  </si>
  <si>
    <t>Sos. Stefan cel Mare nr. 1A, sector 1, Bucuresti</t>
  </si>
  <si>
    <t>Str. Gen. Candiano Popescu nr. 2, Bucuresti</t>
  </si>
  <si>
    <t>Bd. Unirii nr. 61, sector 3, Bucuresti</t>
  </si>
  <si>
    <t>Str. Nicolae Balcescu nr. 2, Slanic Moldova, jud. Bacau</t>
  </si>
  <si>
    <t>Str. Nicolae Balcescu, nr. 44, Campina, Jud. Prahova</t>
  </si>
  <si>
    <t>PUNCT DE LUCRU PLOIESTI - depozit produse fotovoltaice</t>
  </si>
  <si>
    <t>Bd. Ferdinand nr. 137, sector 2, Bucuresti</t>
  </si>
  <si>
    <t>DMSO Bucuresti</t>
  </si>
  <si>
    <t>Str. Costin Nenitescu nr. 5-9, sector 6 Bucuresti</t>
  </si>
  <si>
    <t>Bd. Timisoara nr. 104, sector 6, Bucuresti</t>
  </si>
  <si>
    <t>Strada Zorilor, Depozit Fundeni, com. Dobroiesti, jud. Ilfov</t>
  </si>
  <si>
    <t xml:space="preserve">ANEXA 1 </t>
  </si>
  <si>
    <t xml:space="preserve">SERVICII PAZA  -  APARAT CENTRAL + DMSO </t>
  </si>
  <si>
    <t>Paza electronica - 16 camere</t>
  </si>
  <si>
    <t>Tarif/h/post/camera-lei fara TVA-</t>
  </si>
  <si>
    <t>SERVICII PAZA  -  S.I.S.E. MUNTENIA NORD</t>
  </si>
  <si>
    <t>Str. Aleea Manastirii nr. 19, Aninoasa</t>
  </si>
  <si>
    <t>SERVICII PAZA  -  S.I.S.E. TRANSILVANIA NORD</t>
  </si>
  <si>
    <t>SERVICII PAZA  -  S.I.S.E. TRANSILVANIA SUD</t>
  </si>
  <si>
    <t xml:space="preserve">24 h - permanent                        24/24 ore, 7/7 zile </t>
  </si>
  <si>
    <t xml:space="preserve">24 h - permanent                   24/24 ore, 7/7 zile </t>
  </si>
  <si>
    <t xml:space="preserve">24 h - permanent                 24/24 ore, 7/7 zile </t>
  </si>
  <si>
    <t xml:space="preserve">24 h - permanent                  24/24 ore, 7/7 zile </t>
  </si>
  <si>
    <t xml:space="preserve">24 h - permanent                    24/24 ore, 7/7 zile </t>
  </si>
  <si>
    <t>12 h - in zilele lucrartore    L-V, 07.00-19.00</t>
  </si>
  <si>
    <t xml:space="preserve">24 h - permanent         24/24 ore, 7/7 zile </t>
  </si>
  <si>
    <t xml:space="preserve">24 h - permanent        24/24 ore, 7/7 zile </t>
  </si>
  <si>
    <t>12 h - in zilele lucrartore    L-V</t>
  </si>
  <si>
    <t>12 h - temporar 7/7 zile,               intre 19.30 - 07.30</t>
  </si>
  <si>
    <t>16 h - ZL, intre 15.30 - 07.30; 24 h-S,D si sarbatori legale</t>
  </si>
  <si>
    <t>16 h - ZL intre 15.30-07.30; 24 h - S,D si sarbatori legale</t>
  </si>
  <si>
    <t xml:space="preserve">24 h - permanent       24/24 ore, 7/7 zile </t>
  </si>
  <si>
    <t>8 h - temporar,             intre 22.00 - 06.00        8/24 ore, 7/7 zile</t>
  </si>
  <si>
    <t>12 h/zi temporar</t>
  </si>
  <si>
    <t>16 h-temporar
intre 15.00-07.00</t>
  </si>
  <si>
    <t>TOTAL SISE TS</t>
  </si>
  <si>
    <t>TOTAL SISE TN</t>
  </si>
  <si>
    <t>TOTAL SISE MN</t>
  </si>
  <si>
    <t>TOTAL FISE+DMSO</t>
  </si>
  <si>
    <t>TOTAL GENERAL</t>
  </si>
  <si>
    <t xml:space="preserve">Post de paza 24 h - permanent 24/24 ore, 7/7 zile </t>
  </si>
  <si>
    <t>Post de paza 24 h - permanent 24/24 ore, 7/7 zile - inarmat</t>
  </si>
  <si>
    <t>Post de paza 16 h - zile lucratoare intre 15.30 - 07.30; 24 h - S,D si sarbatori legale</t>
  </si>
  <si>
    <t>Post de paza 16 h - temporar intre orele 15.00-07.00</t>
  </si>
  <si>
    <t>Post de paza 12 h - in zilele lucrartore L-V intre orele 07.00-19.00</t>
  </si>
  <si>
    <t>Post de paza 8 h - zile lucratoare L-V</t>
  </si>
  <si>
    <t>Post de paza 8 h - temporar, intre 22.00 - 06.00; 8/24 ore, 7/7 zile</t>
  </si>
  <si>
    <t xml:space="preserve">TOTAL POSTURI </t>
  </si>
  <si>
    <t>Posturi cu Paza electronica - 16 camere</t>
  </si>
  <si>
    <t>CENTRALIZATOR POSTURI</t>
  </si>
  <si>
    <t>15 h - L-V;                             24h - S,D</t>
  </si>
  <si>
    <t>15 h - L-V;                         24h - S,D</t>
  </si>
  <si>
    <t>15 h - L-V;                           24h - S,D</t>
  </si>
  <si>
    <t>Post de paza 15 h - zile lucratoare L-V;  24 h - S,D</t>
  </si>
  <si>
    <t>12 h - temporar                 5/7 zile</t>
  </si>
  <si>
    <t>12 h - temporar            intre orele 19.00-07.00, 7/7 zile</t>
  </si>
  <si>
    <t>PAZA ELECTRONICA</t>
  </si>
  <si>
    <t>Monitorizare video si interventie - conform locatii</t>
  </si>
  <si>
    <t>Post de paza 12 h - temporar intre orele 19.00-07.00, 7/7 zile</t>
  </si>
  <si>
    <t xml:space="preserve">Paza umana - monitorizare - paza electronica TOTAL POSTURI </t>
  </si>
  <si>
    <t>Obiectiv DMSO, Statia Electrica Filaret</t>
  </si>
  <si>
    <t xml:space="preserve">ANEXA 2 </t>
  </si>
  <si>
    <t>ANEXA 3</t>
  </si>
  <si>
    <t>ANEXA 4</t>
  </si>
  <si>
    <t xml:space="preserve"> TOTAL POSTURI Paza umana </t>
  </si>
  <si>
    <t xml:space="preserve"> TOTAL POSTURI Monitorizare video si interventie</t>
  </si>
  <si>
    <t xml:space="preserve"> TOTAL POSTURI Paza electronica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</si>
</sst>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sz val="10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6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8" fillId="0" borderId="0"/>
  </cellStyleXfs>
  <cellXfs count="29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4" fontId="4" fillId="0" borderId="20" xfId="0" applyNumberFormat="1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4" fontId="11" fillId="2" borderId="7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" fontId="12" fillId="0" borderId="12" xfId="0" applyNumberFormat="1" applyFont="1" applyBorder="1" applyAlignment="1">
      <alignment horizontal="center"/>
    </xf>
    <xf numFmtId="4" fontId="12" fillId="0" borderId="21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3" borderId="7" xfId="0" applyFont="1" applyFill="1" applyBorder="1" applyAlignment="1">
      <alignment horizontal="center" vertical="center"/>
    </xf>
    <xf numFmtId="0" fontId="0" fillId="0" borderId="0" xfId="0" applyFill="1"/>
    <xf numFmtId="4" fontId="5" fillId="0" borderId="7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4" fontId="0" fillId="0" borderId="18" xfId="0" applyNumberFormat="1" applyBorder="1"/>
    <xf numFmtId="4" fontId="2" fillId="0" borderId="18" xfId="0" applyNumberFormat="1" applyFont="1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4" fontId="2" fillId="0" borderId="22" xfId="0" applyNumberFormat="1" applyFont="1" applyFill="1" applyBorder="1" applyAlignment="1">
      <alignment horizontal="center" vertical="center" wrapText="1"/>
    </xf>
    <xf numFmtId="4" fontId="2" fillId="0" borderId="17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0" fontId="4" fillId="0" borderId="11" xfId="0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horizontal="center" vertical="center" wrapText="1"/>
    </xf>
    <xf numFmtId="4" fontId="2" fillId="0" borderId="21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4" fontId="4" fillId="0" borderId="20" xfId="0" applyNumberFormat="1" applyFont="1" applyFill="1" applyBorder="1" applyAlignment="1">
      <alignment horizontal="center" vertical="center" wrapText="1"/>
    </xf>
    <xf numFmtId="4" fontId="10" fillId="0" borderId="20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 wrapText="1"/>
    </xf>
    <xf numFmtId="0" fontId="14" fillId="0" borderId="1" xfId="0" applyFont="1" applyBorder="1"/>
    <xf numFmtId="0" fontId="0" fillId="0" borderId="1" xfId="0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0" fillId="0" borderId="0" xfId="0" applyBorder="1"/>
    <xf numFmtId="3" fontId="0" fillId="0" borderId="0" xfId="0" applyNumberFormat="1" applyFill="1" applyBorder="1"/>
    <xf numFmtId="0" fontId="4" fillId="0" borderId="20" xfId="0" applyFont="1" applyFill="1" applyBorder="1" applyAlignment="1">
      <alignment horizontal="center" vertical="center" wrapText="1"/>
    </xf>
    <xf numFmtId="0" fontId="14" fillId="0" borderId="0" xfId="0" applyFont="1"/>
    <xf numFmtId="4" fontId="4" fillId="0" borderId="29" xfId="0" applyNumberFormat="1" applyFont="1" applyBorder="1" applyAlignment="1">
      <alignment horizontal="center" vertical="center" wrapText="1"/>
    </xf>
    <xf numFmtId="4" fontId="4" fillId="0" borderId="21" xfId="0" applyNumberFormat="1" applyFont="1" applyFill="1" applyBorder="1" applyAlignment="1">
      <alignment horizontal="center" vertical="center" wrapText="1"/>
    </xf>
    <xf numFmtId="4" fontId="1" fillId="0" borderId="30" xfId="0" applyNumberFormat="1" applyFont="1" applyFill="1" applyBorder="1" applyAlignment="1">
      <alignment horizontal="center" vertical="center" wrapText="1"/>
    </xf>
    <xf numFmtId="4" fontId="1" fillId="0" borderId="31" xfId="0" applyNumberFormat="1" applyFont="1" applyFill="1" applyBorder="1" applyAlignment="1">
      <alignment horizontal="center" vertical="center" wrapText="1"/>
    </xf>
    <xf numFmtId="4" fontId="1" fillId="0" borderId="32" xfId="0" applyNumberFormat="1" applyFont="1" applyFill="1" applyBorder="1" applyAlignment="1">
      <alignment horizontal="center" vertical="center" wrapText="1"/>
    </xf>
    <xf numFmtId="4" fontId="4" fillId="0" borderId="29" xfId="0" applyNumberFormat="1" applyFont="1" applyFill="1" applyBorder="1" applyAlignment="1">
      <alignment horizontal="center" vertical="center" wrapText="1"/>
    </xf>
    <xf numFmtId="0" fontId="0" fillId="0" borderId="23" xfId="0" applyFill="1" applyBorder="1"/>
    <xf numFmtId="0" fontId="0" fillId="0" borderId="24" xfId="0" applyFill="1" applyBorder="1"/>
    <xf numFmtId="0" fontId="0" fillId="0" borderId="24" xfId="0" applyFill="1" applyBorder="1" applyAlignment="1">
      <alignment horizontal="center"/>
    </xf>
    <xf numFmtId="4" fontId="5" fillId="0" borderId="31" xfId="0" applyNumberFormat="1" applyFont="1" applyFill="1" applyBorder="1" applyAlignment="1">
      <alignment horizontal="center" vertical="center" wrapText="1"/>
    </xf>
    <xf numFmtId="4" fontId="5" fillId="0" borderId="30" xfId="0" applyNumberFormat="1" applyFont="1" applyFill="1" applyBorder="1" applyAlignment="1">
      <alignment horizontal="center" vertical="center" wrapText="1"/>
    </xf>
    <xf numFmtId="4" fontId="5" fillId="2" borderId="30" xfId="0" applyNumberFormat="1" applyFont="1" applyFill="1" applyBorder="1" applyAlignment="1">
      <alignment horizontal="center" vertical="center" wrapText="1"/>
    </xf>
    <xf numFmtId="4" fontId="5" fillId="2" borderId="32" xfId="0" applyNumberFormat="1" applyFont="1" applyFill="1" applyBorder="1" applyAlignment="1">
      <alignment horizontal="center" vertical="center" wrapText="1"/>
    </xf>
    <xf numFmtId="0" fontId="0" fillId="0" borderId="24" xfId="0" applyBorder="1"/>
    <xf numFmtId="0" fontId="9" fillId="0" borderId="10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4" fillId="0" borderId="3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14" fillId="0" borderId="1" xfId="0" applyFont="1" applyFill="1" applyBorder="1"/>
    <xf numFmtId="0" fontId="16" fillId="0" borderId="0" xfId="0" applyFont="1"/>
    <xf numFmtId="43" fontId="0" fillId="0" borderId="0" xfId="0" applyNumberFormat="1"/>
    <xf numFmtId="4" fontId="0" fillId="0" borderId="0" xfId="0" applyNumberFormat="1" applyFill="1" applyBorder="1"/>
    <xf numFmtId="4" fontId="14" fillId="0" borderId="0" xfId="0" applyNumberFormat="1" applyFont="1" applyBorder="1"/>
    <xf numFmtId="0" fontId="1" fillId="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/>
    </xf>
    <xf numFmtId="4" fontId="2" fillId="0" borderId="22" xfId="0" applyNumberFormat="1" applyFont="1" applyFill="1" applyBorder="1"/>
    <xf numFmtId="4" fontId="2" fillId="0" borderId="34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4" fontId="5" fillId="2" borderId="3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4" fillId="0" borderId="2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 wrapText="1"/>
    </xf>
    <xf numFmtId="0" fontId="0" fillId="0" borderId="0" xfId="0" applyFill="1" applyAlignment="1"/>
    <xf numFmtId="0" fontId="4" fillId="0" borderId="1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0" fillId="0" borderId="24" xfId="0" applyFill="1" applyBorder="1" applyAlignment="1"/>
    <xf numFmtId="0" fontId="5" fillId="0" borderId="1" xfId="0" applyFont="1" applyFill="1" applyBorder="1" applyAlignment="1">
      <alignment vertical="center" wrapText="1"/>
    </xf>
    <xf numFmtId="0" fontId="5" fillId="0" borderId="7" xfId="2" applyFont="1" applyFill="1" applyBorder="1" applyAlignment="1">
      <alignment vertical="center" wrapText="1"/>
    </xf>
    <xf numFmtId="0" fontId="11" fillId="2" borderId="3" xfId="2" applyFont="1" applyFill="1" applyBorder="1" applyAlignment="1">
      <alignment vertical="center" wrapText="1"/>
    </xf>
    <xf numFmtId="0" fontId="9" fillId="0" borderId="10" xfId="0" applyFont="1" applyBorder="1" applyAlignment="1"/>
    <xf numFmtId="0" fontId="0" fillId="0" borderId="24" xfId="0" applyBorder="1" applyAlignment="1"/>
    <xf numFmtId="0" fontId="0" fillId="0" borderId="1" xfId="0" applyBorder="1" applyAlignment="1"/>
    <xf numFmtId="0" fontId="0" fillId="0" borderId="0" xfId="0" applyAlignment="1"/>
    <xf numFmtId="4" fontId="0" fillId="0" borderId="30" xfId="0" applyNumberFormat="1" applyFill="1" applyBorder="1" applyAlignment="1">
      <alignment horizontal="center" vertical="center"/>
    </xf>
    <xf numFmtId="4" fontId="0" fillId="0" borderId="31" xfId="0" applyNumberFormat="1" applyFill="1" applyBorder="1" applyAlignment="1">
      <alignment horizontal="center" vertical="center"/>
    </xf>
    <xf numFmtId="4" fontId="0" fillId="0" borderId="32" xfId="0" applyNumberFormat="1" applyFill="1" applyBorder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43" fontId="1" fillId="0" borderId="30" xfId="1" applyFont="1" applyFill="1" applyBorder="1" applyAlignment="1">
      <alignment horizontal="center" vertical="center" wrapText="1"/>
    </xf>
    <xf numFmtId="43" fontId="1" fillId="0" borderId="31" xfId="1" applyFont="1" applyFill="1" applyBorder="1" applyAlignment="1">
      <alignment horizontal="center" vertical="center" wrapText="1"/>
    </xf>
    <xf numFmtId="43" fontId="1" fillId="0" borderId="32" xfId="1" applyFont="1" applyFill="1" applyBorder="1" applyAlignment="1">
      <alignment horizontal="center" vertical="center" wrapText="1"/>
    </xf>
    <xf numFmtId="43" fontId="2" fillId="0" borderId="17" xfId="0" applyNumberFormat="1" applyFont="1" applyFill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4" fontId="2" fillId="0" borderId="18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4" fontId="14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4" fontId="0" fillId="0" borderId="0" xfId="0" applyNumberFormat="1" applyBorder="1"/>
    <xf numFmtId="0" fontId="16" fillId="0" borderId="0" xfId="0" applyFont="1" applyFill="1" applyBorder="1"/>
    <xf numFmtId="0" fontId="16" fillId="0" borderId="0" xfId="0" applyFont="1" applyBorder="1"/>
    <xf numFmtId="0" fontId="16" fillId="0" borderId="0" xfId="0" applyFont="1" applyBorder="1" applyAlignment="1"/>
    <xf numFmtId="0" fontId="14" fillId="0" borderId="0" xfId="0" applyFont="1" applyBorder="1"/>
    <xf numFmtId="4" fontId="17" fillId="2" borderId="0" xfId="0" applyNumberFormat="1" applyFont="1" applyFill="1" applyBorder="1"/>
    <xf numFmtId="4" fontId="0" fillId="2" borderId="0" xfId="0" applyNumberFormat="1" applyFill="1" applyBorder="1"/>
    <xf numFmtId="3" fontId="0" fillId="2" borderId="0" xfId="0" applyNumberFormat="1" applyFill="1" applyBorder="1"/>
    <xf numFmtId="3" fontId="17" fillId="2" borderId="0" xfId="0" applyNumberFormat="1" applyFont="1" applyFill="1" applyBorder="1"/>
    <xf numFmtId="4" fontId="14" fillId="2" borderId="0" xfId="0" applyNumberFormat="1" applyFont="1" applyFill="1" applyBorder="1" applyAlignment="1">
      <alignment horizontal="right"/>
    </xf>
    <xf numFmtId="0" fontId="0" fillId="2" borderId="0" xfId="0" applyFill="1" applyBorder="1"/>
    <xf numFmtId="0" fontId="0" fillId="0" borderId="14" xfId="0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14" fillId="0" borderId="14" xfId="0" applyFont="1" applyFill="1" applyBorder="1" applyAlignment="1">
      <alignment horizontal="center"/>
    </xf>
    <xf numFmtId="0" fontId="0" fillId="12" borderId="14" xfId="0" applyFont="1" applyFill="1" applyBorder="1" applyAlignment="1">
      <alignment horizontal="center"/>
    </xf>
    <xf numFmtId="0" fontId="0" fillId="11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6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4" fontId="14" fillId="2" borderId="0" xfId="0" applyNumberFormat="1" applyFont="1" applyFill="1" applyBorder="1" applyAlignment="1">
      <alignment horizontal="center"/>
    </xf>
    <xf numFmtId="4" fontId="0" fillId="2" borderId="0" xfId="0" applyNumberFormat="1" applyFont="1" applyFill="1" applyBorder="1"/>
    <xf numFmtId="4" fontId="14" fillId="2" borderId="0" xfId="0" applyNumberFormat="1" applyFont="1" applyFill="1" applyBorder="1"/>
    <xf numFmtId="3" fontId="14" fillId="2" borderId="0" xfId="0" applyNumberFormat="1" applyFont="1" applyFill="1" applyBorder="1"/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11" borderId="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2" fillId="0" borderId="1" xfId="0" applyFont="1" applyFill="1" applyBorder="1" applyAlignment="1">
      <alignment horizontal="right" vertical="center" wrapText="1"/>
    </xf>
    <xf numFmtId="0" fontId="12" fillId="2" borderId="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right"/>
    </xf>
    <xf numFmtId="0" fontId="1" fillId="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" xfId="2" applyFont="1" applyFill="1" applyBorder="1" applyAlignment="1">
      <alignment vertical="center" wrapText="1"/>
    </xf>
    <xf numFmtId="0" fontId="5" fillId="0" borderId="3" xfId="2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3" borderId="7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vertical="center" wrapText="1"/>
    </xf>
    <xf numFmtId="0" fontId="6" fillId="2" borderId="3" xfId="2" applyFont="1" applyFill="1" applyBorder="1" applyAlignment="1">
      <alignment vertical="center" wrapText="1"/>
    </xf>
    <xf numFmtId="0" fontId="6" fillId="3" borderId="7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11" fillId="2" borderId="7" xfId="2" applyFont="1" applyFill="1" applyBorder="1" applyAlignment="1">
      <alignment vertical="center" wrapText="1"/>
    </xf>
    <xf numFmtId="0" fontId="11" fillId="2" borderId="1" xfId="2" applyFont="1" applyFill="1" applyBorder="1" applyAlignment="1">
      <alignment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7C80"/>
      <color rgb="FF33CCCC"/>
      <color rgb="FF66FF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3"/>
  <sheetViews>
    <sheetView tabSelected="1" topLeftCell="A10" workbookViewId="0">
      <selection activeCell="M20" sqref="M20"/>
    </sheetView>
  </sheetViews>
  <sheetFormatPr defaultRowHeight="15" x14ac:dyDescent="0.25"/>
  <cols>
    <col min="1" max="1" width="5.28515625" style="35" customWidth="1"/>
    <col min="2" max="2" width="14.42578125" bestFit="1" customWidth="1"/>
    <col min="3" max="3" width="24.5703125" style="139" customWidth="1"/>
    <col min="4" max="4" width="25.28515625" style="16" customWidth="1"/>
    <col min="5" max="5" width="9" style="16" bestFit="1" customWidth="1"/>
    <col min="6" max="6" width="22.28515625" customWidth="1"/>
    <col min="7" max="7" width="10.28515625" style="35" customWidth="1"/>
    <col min="8" max="8" width="11.5703125" style="23" bestFit="1" customWidth="1"/>
    <col min="9" max="9" width="14.5703125" style="23" customWidth="1"/>
    <col min="10" max="10" width="13.85546875" style="23" bestFit="1" customWidth="1"/>
    <col min="11" max="11" width="15.42578125" style="150" customWidth="1"/>
    <col min="13" max="13" width="19.42578125" customWidth="1"/>
  </cols>
  <sheetData>
    <row r="1" spans="1:11" s="4" customFormat="1" x14ac:dyDescent="0.25">
      <c r="A1" s="210" t="s">
        <v>15</v>
      </c>
      <c r="B1" s="210"/>
      <c r="C1" s="210"/>
      <c r="D1" s="210"/>
      <c r="E1" s="2"/>
      <c r="F1" s="2"/>
      <c r="G1" s="8"/>
      <c r="H1" s="12"/>
      <c r="I1" s="12"/>
      <c r="J1" s="12"/>
      <c r="K1" s="28" t="s">
        <v>155</v>
      </c>
    </row>
    <row r="2" spans="1:11" s="4" customFormat="1" ht="15.75" thickBot="1" x14ac:dyDescent="0.3">
      <c r="A2" s="218"/>
      <c r="B2" s="210"/>
      <c r="C2" s="123"/>
      <c r="D2" s="2"/>
      <c r="E2" s="2"/>
      <c r="F2" s="2"/>
      <c r="G2" s="8"/>
      <c r="H2" s="12"/>
      <c r="I2" s="12"/>
      <c r="J2" s="12"/>
      <c r="K2" s="12"/>
    </row>
    <row r="3" spans="1:11" s="3" customFormat="1" ht="17.45" customHeight="1" thickBot="1" x14ac:dyDescent="0.3">
      <c r="A3" s="197" t="s">
        <v>156</v>
      </c>
      <c r="B3" s="198"/>
      <c r="C3" s="198"/>
      <c r="D3" s="198"/>
      <c r="E3" s="198"/>
      <c r="F3" s="198"/>
      <c r="G3" s="198"/>
      <c r="H3" s="198"/>
      <c r="I3" s="198"/>
      <c r="J3" s="198"/>
      <c r="K3" s="199"/>
    </row>
    <row r="4" spans="1:11" s="4" customFormat="1" ht="52.9" customHeight="1" thickBot="1" x14ac:dyDescent="0.3">
      <c r="A4" s="56" t="s">
        <v>64</v>
      </c>
      <c r="B4" s="17" t="s">
        <v>52</v>
      </c>
      <c r="C4" s="124" t="s">
        <v>10</v>
      </c>
      <c r="D4" s="112" t="s">
        <v>11</v>
      </c>
      <c r="E4" s="79" t="s">
        <v>12</v>
      </c>
      <c r="F4" s="79" t="s">
        <v>13</v>
      </c>
      <c r="G4" s="79" t="s">
        <v>58</v>
      </c>
      <c r="H4" s="18" t="s">
        <v>158</v>
      </c>
      <c r="I4" s="18" t="s">
        <v>60</v>
      </c>
      <c r="J4" s="18" t="s">
        <v>61</v>
      </c>
      <c r="K4" s="81" t="s">
        <v>62</v>
      </c>
    </row>
    <row r="5" spans="1:11" s="33" customFormat="1" ht="40.9" customHeight="1" x14ac:dyDescent="0.25">
      <c r="A5" s="211">
        <v>1</v>
      </c>
      <c r="B5" s="200" t="s">
        <v>143</v>
      </c>
      <c r="C5" s="222" t="s">
        <v>127</v>
      </c>
      <c r="D5" s="215" t="s">
        <v>144</v>
      </c>
      <c r="E5" s="29">
        <v>1</v>
      </c>
      <c r="F5" s="25" t="s">
        <v>163</v>
      </c>
      <c r="G5" s="25">
        <v>30.5</v>
      </c>
      <c r="H5" s="14"/>
      <c r="I5" s="14">
        <f>24*G5*H5</f>
        <v>0</v>
      </c>
      <c r="J5" s="14">
        <f>I5*12</f>
        <v>0</v>
      </c>
      <c r="K5" s="140">
        <f>I5*24</f>
        <v>0</v>
      </c>
    </row>
    <row r="6" spans="1:11" s="33" customFormat="1" ht="40.9" customHeight="1" x14ac:dyDescent="0.25">
      <c r="A6" s="212"/>
      <c r="B6" s="201"/>
      <c r="C6" s="223"/>
      <c r="D6" s="216"/>
      <c r="E6" s="107">
        <v>1</v>
      </c>
      <c r="F6" s="1" t="s">
        <v>14</v>
      </c>
      <c r="G6" s="1">
        <v>21.5</v>
      </c>
      <c r="H6" s="15"/>
      <c r="I6" s="15">
        <f>8*G6*H6</f>
        <v>0</v>
      </c>
      <c r="J6" s="15">
        <f t="shared" ref="J6:J31" si="0">I6*12</f>
        <v>0</v>
      </c>
      <c r="K6" s="141">
        <f t="shared" ref="K6:K31" si="1">I6*24</f>
        <v>0</v>
      </c>
    </row>
    <row r="7" spans="1:11" s="33" customFormat="1" ht="40.9" customHeight="1" x14ac:dyDescent="0.25">
      <c r="A7" s="212"/>
      <c r="B7" s="201"/>
      <c r="C7" s="223"/>
      <c r="D7" s="216"/>
      <c r="E7" s="108">
        <v>1</v>
      </c>
      <c r="F7" s="1" t="s">
        <v>130</v>
      </c>
      <c r="G7" s="1">
        <v>30.5</v>
      </c>
      <c r="H7" s="15"/>
      <c r="I7" s="15">
        <f>H7*G7</f>
        <v>0</v>
      </c>
      <c r="J7" s="15">
        <f t="shared" ref="J7" si="2">I7*12</f>
        <v>0</v>
      </c>
      <c r="K7" s="141">
        <f t="shared" ref="K7" si="3">I7*24</f>
        <v>0</v>
      </c>
    </row>
    <row r="8" spans="1:11" s="33" customFormat="1" ht="40.9" customHeight="1" x14ac:dyDescent="0.25">
      <c r="A8" s="212">
        <v>2</v>
      </c>
      <c r="B8" s="201"/>
      <c r="C8" s="214" t="s">
        <v>128</v>
      </c>
      <c r="D8" s="216" t="s">
        <v>145</v>
      </c>
      <c r="E8" s="109">
        <v>1</v>
      </c>
      <c r="F8" s="1" t="s">
        <v>164</v>
      </c>
      <c r="G8" s="1">
        <v>30.5</v>
      </c>
      <c r="H8" s="15"/>
      <c r="I8" s="15">
        <f>24*G8*H8</f>
        <v>0</v>
      </c>
      <c r="J8" s="15">
        <f t="shared" si="0"/>
        <v>0</v>
      </c>
      <c r="K8" s="141">
        <f t="shared" si="1"/>
        <v>0</v>
      </c>
    </row>
    <row r="9" spans="1:11" s="33" customFormat="1" ht="40.9" customHeight="1" x14ac:dyDescent="0.25">
      <c r="A9" s="212"/>
      <c r="B9" s="201"/>
      <c r="C9" s="214"/>
      <c r="D9" s="216"/>
      <c r="E9" s="209" t="s">
        <v>157</v>
      </c>
      <c r="F9" s="209"/>
      <c r="G9" s="1">
        <v>30.5</v>
      </c>
      <c r="H9" s="15"/>
      <c r="I9" s="15">
        <f>H9*16</f>
        <v>0</v>
      </c>
      <c r="J9" s="15">
        <f t="shared" ref="J9:J10" si="4">I9*12</f>
        <v>0</v>
      </c>
      <c r="K9" s="141">
        <f t="shared" ref="K9:K10" si="5">I9*24</f>
        <v>0</v>
      </c>
    </row>
    <row r="10" spans="1:11" s="33" customFormat="1" ht="40.9" customHeight="1" x14ac:dyDescent="0.25">
      <c r="A10" s="212"/>
      <c r="B10" s="201"/>
      <c r="C10" s="214"/>
      <c r="D10" s="216"/>
      <c r="E10" s="108">
        <v>1</v>
      </c>
      <c r="F10" s="1" t="s">
        <v>130</v>
      </c>
      <c r="G10" s="1">
        <v>30.5</v>
      </c>
      <c r="H10" s="15"/>
      <c r="I10" s="15">
        <f>H10*G10</f>
        <v>0</v>
      </c>
      <c r="J10" s="15">
        <f t="shared" si="4"/>
        <v>0</v>
      </c>
      <c r="K10" s="141">
        <f t="shared" si="5"/>
        <v>0</v>
      </c>
    </row>
    <row r="11" spans="1:11" s="33" customFormat="1" ht="40.9" customHeight="1" x14ac:dyDescent="0.25">
      <c r="A11" s="11">
        <v>3</v>
      </c>
      <c r="B11" s="201"/>
      <c r="C11" s="125" t="s">
        <v>129</v>
      </c>
      <c r="D11" s="74" t="s">
        <v>146</v>
      </c>
      <c r="E11" s="108">
        <v>1</v>
      </c>
      <c r="F11" s="1" t="s">
        <v>130</v>
      </c>
      <c r="G11" s="1">
        <v>30.5</v>
      </c>
      <c r="H11" s="15"/>
      <c r="I11" s="15">
        <f>H11*G11</f>
        <v>0</v>
      </c>
      <c r="J11" s="15">
        <f t="shared" si="0"/>
        <v>0</v>
      </c>
      <c r="K11" s="141">
        <f t="shared" si="1"/>
        <v>0</v>
      </c>
    </row>
    <row r="12" spans="1:11" s="33" customFormat="1" ht="40.9" customHeight="1" x14ac:dyDescent="0.25">
      <c r="A12" s="212">
        <v>4</v>
      </c>
      <c r="B12" s="201"/>
      <c r="C12" s="214" t="s">
        <v>131</v>
      </c>
      <c r="D12" s="216" t="s">
        <v>147</v>
      </c>
      <c r="E12" s="109">
        <v>1</v>
      </c>
      <c r="F12" s="1" t="s">
        <v>165</v>
      </c>
      <c r="G12" s="1">
        <v>30.5</v>
      </c>
      <c r="H12" s="15"/>
      <c r="I12" s="15">
        <f>24*G12*H12</f>
        <v>0</v>
      </c>
      <c r="J12" s="15">
        <f t="shared" si="0"/>
        <v>0</v>
      </c>
      <c r="K12" s="141">
        <f t="shared" si="1"/>
        <v>0</v>
      </c>
    </row>
    <row r="13" spans="1:11" s="33" customFormat="1" ht="40.9" customHeight="1" x14ac:dyDescent="0.25">
      <c r="A13" s="212"/>
      <c r="B13" s="201"/>
      <c r="C13" s="214"/>
      <c r="D13" s="216"/>
      <c r="E13" s="108">
        <v>1</v>
      </c>
      <c r="F13" s="1" t="s">
        <v>130</v>
      </c>
      <c r="G13" s="1">
        <v>30.5</v>
      </c>
      <c r="H13" s="15"/>
      <c r="I13" s="15">
        <f>H13*G13</f>
        <v>0</v>
      </c>
      <c r="J13" s="15">
        <f t="shared" ref="J13" si="6">I13*12</f>
        <v>0</v>
      </c>
      <c r="K13" s="141">
        <f t="shared" ref="K13" si="7">I13*24</f>
        <v>0</v>
      </c>
    </row>
    <row r="14" spans="1:11" s="33" customFormat="1" ht="40.9" customHeight="1" x14ac:dyDescent="0.25">
      <c r="A14" s="212">
        <v>5</v>
      </c>
      <c r="B14" s="201"/>
      <c r="C14" s="214" t="s">
        <v>149</v>
      </c>
      <c r="D14" s="216" t="s">
        <v>148</v>
      </c>
      <c r="E14" s="209" t="s">
        <v>157</v>
      </c>
      <c r="F14" s="209"/>
      <c r="G14" s="1">
        <v>30.5</v>
      </c>
      <c r="H14" s="15"/>
      <c r="I14" s="15">
        <f>H14*16</f>
        <v>0</v>
      </c>
      <c r="J14" s="15">
        <f t="shared" si="0"/>
        <v>0</v>
      </c>
      <c r="K14" s="141">
        <f t="shared" si="1"/>
        <v>0</v>
      </c>
    </row>
    <row r="15" spans="1:11" s="33" customFormat="1" ht="40.9" customHeight="1" x14ac:dyDescent="0.25">
      <c r="A15" s="212"/>
      <c r="B15" s="201"/>
      <c r="C15" s="214"/>
      <c r="D15" s="216"/>
      <c r="E15" s="108">
        <v>1</v>
      </c>
      <c r="F15" s="1" t="s">
        <v>130</v>
      </c>
      <c r="G15" s="1">
        <v>30.5</v>
      </c>
      <c r="H15" s="15"/>
      <c r="I15" s="15">
        <f>H15*G15</f>
        <v>0</v>
      </c>
      <c r="J15" s="15">
        <f t="shared" si="0"/>
        <v>0</v>
      </c>
      <c r="K15" s="141">
        <f t="shared" si="1"/>
        <v>0</v>
      </c>
    </row>
    <row r="16" spans="1:11" s="33" customFormat="1" ht="40.9" customHeight="1" x14ac:dyDescent="0.25">
      <c r="A16" s="212">
        <v>6</v>
      </c>
      <c r="B16" s="201"/>
      <c r="C16" s="214" t="s">
        <v>132</v>
      </c>
      <c r="D16" s="216" t="s">
        <v>150</v>
      </c>
      <c r="E16" s="111">
        <v>1</v>
      </c>
      <c r="F16" s="1" t="s">
        <v>194</v>
      </c>
      <c r="G16" s="1">
        <v>21.5</v>
      </c>
      <c r="H16" s="15"/>
      <c r="I16" s="15">
        <f>15*G16*H16+216*H16</f>
        <v>0</v>
      </c>
      <c r="J16" s="15">
        <f t="shared" si="0"/>
        <v>0</v>
      </c>
      <c r="K16" s="141">
        <f t="shared" si="1"/>
        <v>0</v>
      </c>
    </row>
    <row r="17" spans="1:11" s="33" customFormat="1" ht="40.9" customHeight="1" x14ac:dyDescent="0.25">
      <c r="A17" s="212"/>
      <c r="B17" s="201"/>
      <c r="C17" s="214"/>
      <c r="D17" s="216"/>
      <c r="E17" s="209" t="s">
        <v>157</v>
      </c>
      <c r="F17" s="209"/>
      <c r="G17" s="1">
        <v>30.5</v>
      </c>
      <c r="H17" s="15"/>
      <c r="I17" s="15">
        <f>H17*16</f>
        <v>0</v>
      </c>
      <c r="J17" s="15">
        <f t="shared" ref="J17:J18" si="8">I17*12</f>
        <v>0</v>
      </c>
      <c r="K17" s="141">
        <f t="shared" ref="K17:K18" si="9">I17*24</f>
        <v>0</v>
      </c>
    </row>
    <row r="18" spans="1:11" s="33" customFormat="1" ht="40.9" customHeight="1" thickBot="1" x14ac:dyDescent="0.3">
      <c r="A18" s="219"/>
      <c r="B18" s="202"/>
      <c r="C18" s="220"/>
      <c r="D18" s="221"/>
      <c r="E18" s="71">
        <v>1</v>
      </c>
      <c r="F18" s="7" t="s">
        <v>130</v>
      </c>
      <c r="G18" s="7">
        <v>30.5</v>
      </c>
      <c r="H18" s="13"/>
      <c r="I18" s="13">
        <f>H18*G18</f>
        <v>0</v>
      </c>
      <c r="J18" s="13">
        <f t="shared" si="8"/>
        <v>0</v>
      </c>
      <c r="K18" s="142">
        <f t="shared" si="9"/>
        <v>0</v>
      </c>
    </row>
    <row r="19" spans="1:11" s="45" customFormat="1" ht="40.9" customHeight="1" x14ac:dyDescent="0.25">
      <c r="A19" s="211">
        <v>7</v>
      </c>
      <c r="B19" s="200" t="s">
        <v>151</v>
      </c>
      <c r="C19" s="232" t="s">
        <v>133</v>
      </c>
      <c r="D19" s="215" t="s">
        <v>152</v>
      </c>
      <c r="E19" s="68">
        <v>1</v>
      </c>
      <c r="F19" s="25" t="s">
        <v>195</v>
      </c>
      <c r="G19" s="25">
        <v>21.5</v>
      </c>
      <c r="H19" s="14"/>
      <c r="I19" s="14">
        <f>15*G19*H19+216*H19</f>
        <v>0</v>
      </c>
      <c r="J19" s="14">
        <f t="shared" si="0"/>
        <v>0</v>
      </c>
      <c r="K19" s="140">
        <f t="shared" si="1"/>
        <v>0</v>
      </c>
    </row>
    <row r="20" spans="1:11" s="33" customFormat="1" ht="40.9" customHeight="1" x14ac:dyDescent="0.25">
      <c r="A20" s="212"/>
      <c r="B20" s="201"/>
      <c r="C20" s="233"/>
      <c r="D20" s="216"/>
      <c r="E20" s="209" t="s">
        <v>157</v>
      </c>
      <c r="F20" s="209"/>
      <c r="G20" s="1">
        <v>30.5</v>
      </c>
      <c r="H20" s="15"/>
      <c r="I20" s="15">
        <f>H20*16</f>
        <v>0</v>
      </c>
      <c r="J20" s="15">
        <f t="shared" si="0"/>
        <v>0</v>
      </c>
      <c r="K20" s="141">
        <f t="shared" si="1"/>
        <v>0</v>
      </c>
    </row>
    <row r="21" spans="1:11" s="33" customFormat="1" ht="40.9" customHeight="1" x14ac:dyDescent="0.25">
      <c r="A21" s="212"/>
      <c r="B21" s="201"/>
      <c r="C21" s="233"/>
      <c r="D21" s="216"/>
      <c r="E21" s="108">
        <v>1</v>
      </c>
      <c r="F21" s="1" t="s">
        <v>130</v>
      </c>
      <c r="G21" s="1">
        <v>30.5</v>
      </c>
      <c r="H21" s="15"/>
      <c r="I21" s="15">
        <f>H21*G21</f>
        <v>0</v>
      </c>
      <c r="J21" s="15">
        <f t="shared" si="0"/>
        <v>0</v>
      </c>
      <c r="K21" s="141">
        <f t="shared" si="1"/>
        <v>0</v>
      </c>
    </row>
    <row r="22" spans="1:11" s="33" customFormat="1" ht="40.9" customHeight="1" x14ac:dyDescent="0.25">
      <c r="A22" s="212">
        <v>8</v>
      </c>
      <c r="B22" s="201"/>
      <c r="C22" s="233" t="s">
        <v>133</v>
      </c>
      <c r="D22" s="216" t="s">
        <v>153</v>
      </c>
      <c r="E22" s="111">
        <v>1</v>
      </c>
      <c r="F22" s="1" t="s">
        <v>196</v>
      </c>
      <c r="G22" s="1">
        <v>21.5</v>
      </c>
      <c r="H22" s="15"/>
      <c r="I22" s="15">
        <f>15*G22*H22+216*H22</f>
        <v>0</v>
      </c>
      <c r="J22" s="15">
        <f t="shared" si="0"/>
        <v>0</v>
      </c>
      <c r="K22" s="141">
        <f t="shared" si="1"/>
        <v>0</v>
      </c>
    </row>
    <row r="23" spans="1:11" s="33" customFormat="1" ht="40.9" customHeight="1" x14ac:dyDescent="0.25">
      <c r="A23" s="212"/>
      <c r="B23" s="201"/>
      <c r="C23" s="233"/>
      <c r="D23" s="216"/>
      <c r="E23" s="209" t="s">
        <v>157</v>
      </c>
      <c r="F23" s="209"/>
      <c r="G23" s="1">
        <v>30.5</v>
      </c>
      <c r="H23" s="15"/>
      <c r="I23" s="15">
        <f>H23*16</f>
        <v>0</v>
      </c>
      <c r="J23" s="15">
        <f t="shared" ref="J23:J24" si="10">I23*12</f>
        <v>0</v>
      </c>
      <c r="K23" s="141">
        <f t="shared" ref="K23:K24" si="11">I23*24</f>
        <v>0</v>
      </c>
    </row>
    <row r="24" spans="1:11" s="33" customFormat="1" ht="40.9" customHeight="1" x14ac:dyDescent="0.25">
      <c r="A24" s="212"/>
      <c r="B24" s="201"/>
      <c r="C24" s="233"/>
      <c r="D24" s="216"/>
      <c r="E24" s="108">
        <v>1</v>
      </c>
      <c r="F24" s="1" t="s">
        <v>130</v>
      </c>
      <c r="G24" s="1">
        <v>30.5</v>
      </c>
      <c r="H24" s="15"/>
      <c r="I24" s="15">
        <f>H24*G24</f>
        <v>0</v>
      </c>
      <c r="J24" s="15">
        <f t="shared" si="10"/>
        <v>0</v>
      </c>
      <c r="K24" s="141">
        <f t="shared" si="11"/>
        <v>0</v>
      </c>
    </row>
    <row r="25" spans="1:11" s="33" customFormat="1" ht="40.9" customHeight="1" x14ac:dyDescent="0.25">
      <c r="A25" s="212">
        <v>9</v>
      </c>
      <c r="B25" s="201"/>
      <c r="C25" s="233" t="s">
        <v>134</v>
      </c>
      <c r="D25" s="216" t="s">
        <v>154</v>
      </c>
      <c r="E25" s="109">
        <v>1</v>
      </c>
      <c r="F25" s="1" t="s">
        <v>165</v>
      </c>
      <c r="G25" s="1">
        <v>30.5</v>
      </c>
      <c r="H25" s="15"/>
      <c r="I25" s="15">
        <f t="shared" ref="I25:I29" si="12">24*G25*H25</f>
        <v>0</v>
      </c>
      <c r="J25" s="15">
        <f t="shared" si="0"/>
        <v>0</v>
      </c>
      <c r="K25" s="141">
        <f t="shared" si="1"/>
        <v>0</v>
      </c>
    </row>
    <row r="26" spans="1:11" s="33" customFormat="1" ht="40.9" customHeight="1" x14ac:dyDescent="0.25">
      <c r="A26" s="212"/>
      <c r="B26" s="201"/>
      <c r="C26" s="233"/>
      <c r="D26" s="216"/>
      <c r="E26" s="108">
        <v>1</v>
      </c>
      <c r="F26" s="1" t="s">
        <v>130</v>
      </c>
      <c r="G26" s="1">
        <v>30.5</v>
      </c>
      <c r="H26" s="15"/>
      <c r="I26" s="15">
        <f>H26*G26</f>
        <v>0</v>
      </c>
      <c r="J26" s="15">
        <f t="shared" si="0"/>
        <v>0</v>
      </c>
      <c r="K26" s="141">
        <f t="shared" si="1"/>
        <v>0</v>
      </c>
    </row>
    <row r="27" spans="1:11" s="33" customFormat="1" ht="40.9" customHeight="1" x14ac:dyDescent="0.25">
      <c r="A27" s="212">
        <v>10</v>
      </c>
      <c r="B27" s="201"/>
      <c r="C27" s="214" t="s">
        <v>204</v>
      </c>
      <c r="D27" s="216" t="s">
        <v>135</v>
      </c>
      <c r="E27" s="109">
        <v>1</v>
      </c>
      <c r="F27" s="1" t="s">
        <v>166</v>
      </c>
      <c r="G27" s="1">
        <v>30.5</v>
      </c>
      <c r="H27" s="15"/>
      <c r="I27" s="15">
        <f t="shared" si="12"/>
        <v>0</v>
      </c>
      <c r="J27" s="15">
        <f t="shared" si="0"/>
        <v>0</v>
      </c>
      <c r="K27" s="141">
        <f t="shared" si="1"/>
        <v>0</v>
      </c>
    </row>
    <row r="28" spans="1:11" s="33" customFormat="1" ht="40.9" customHeight="1" x14ac:dyDescent="0.25">
      <c r="A28" s="212"/>
      <c r="B28" s="201"/>
      <c r="C28" s="214"/>
      <c r="D28" s="216"/>
      <c r="E28" s="108">
        <v>1</v>
      </c>
      <c r="F28" s="1" t="s">
        <v>130</v>
      </c>
      <c r="G28" s="1">
        <v>30.5</v>
      </c>
      <c r="H28" s="15"/>
      <c r="I28" s="15">
        <f>H28*G28</f>
        <v>0</v>
      </c>
      <c r="J28" s="15">
        <f t="shared" ref="J28" si="13">I28*12</f>
        <v>0</v>
      </c>
      <c r="K28" s="141">
        <f t="shared" ref="K28" si="14">I28*24</f>
        <v>0</v>
      </c>
    </row>
    <row r="29" spans="1:11" s="33" customFormat="1" ht="40.9" customHeight="1" x14ac:dyDescent="0.25">
      <c r="A29" s="212">
        <v>11</v>
      </c>
      <c r="B29" s="201"/>
      <c r="C29" s="233" t="s">
        <v>136</v>
      </c>
      <c r="D29" s="216" t="s">
        <v>137</v>
      </c>
      <c r="E29" s="109">
        <v>1</v>
      </c>
      <c r="F29" s="1" t="s">
        <v>167</v>
      </c>
      <c r="G29" s="1">
        <v>30.5</v>
      </c>
      <c r="H29" s="15"/>
      <c r="I29" s="15">
        <f t="shared" si="12"/>
        <v>0</v>
      </c>
      <c r="J29" s="15">
        <f t="shared" si="0"/>
        <v>0</v>
      </c>
      <c r="K29" s="141">
        <f t="shared" si="1"/>
        <v>0</v>
      </c>
    </row>
    <row r="30" spans="1:11" s="33" customFormat="1" ht="40.9" customHeight="1" x14ac:dyDescent="0.25">
      <c r="A30" s="212"/>
      <c r="B30" s="201"/>
      <c r="C30" s="233"/>
      <c r="D30" s="216"/>
      <c r="E30" s="108">
        <v>1</v>
      </c>
      <c r="F30" s="1" t="s">
        <v>130</v>
      </c>
      <c r="G30" s="1">
        <v>30.5</v>
      </c>
      <c r="H30" s="15"/>
      <c r="I30" s="15">
        <f>H30*G30</f>
        <v>0</v>
      </c>
      <c r="J30" s="15">
        <f t="shared" si="0"/>
        <v>0</v>
      </c>
      <c r="K30" s="141">
        <f t="shared" si="1"/>
        <v>0</v>
      </c>
    </row>
    <row r="31" spans="1:11" s="33" customFormat="1" ht="40.9" customHeight="1" x14ac:dyDescent="0.25">
      <c r="A31" s="212">
        <v>12</v>
      </c>
      <c r="B31" s="201"/>
      <c r="C31" s="214" t="s">
        <v>138</v>
      </c>
      <c r="D31" s="216" t="s">
        <v>139</v>
      </c>
      <c r="E31" s="209" t="s">
        <v>157</v>
      </c>
      <c r="F31" s="209"/>
      <c r="G31" s="1">
        <v>30.5</v>
      </c>
      <c r="H31" s="15"/>
      <c r="I31" s="15">
        <f>H31*16</f>
        <v>0</v>
      </c>
      <c r="J31" s="15">
        <f t="shared" si="0"/>
        <v>0</v>
      </c>
      <c r="K31" s="141">
        <f t="shared" si="1"/>
        <v>0</v>
      </c>
    </row>
    <row r="32" spans="1:11" s="33" customFormat="1" ht="40.9" customHeight="1" x14ac:dyDescent="0.25">
      <c r="A32" s="212"/>
      <c r="B32" s="201"/>
      <c r="C32" s="214"/>
      <c r="D32" s="216"/>
      <c r="E32" s="108">
        <v>1</v>
      </c>
      <c r="F32" s="1" t="s">
        <v>130</v>
      </c>
      <c r="G32" s="1">
        <v>30.5</v>
      </c>
      <c r="H32" s="15"/>
      <c r="I32" s="15">
        <f>H32*G32</f>
        <v>0</v>
      </c>
      <c r="J32" s="15">
        <f t="shared" ref="J32" si="15">I32*12</f>
        <v>0</v>
      </c>
      <c r="K32" s="141">
        <f t="shared" ref="K32" si="16">I32*24</f>
        <v>0</v>
      </c>
    </row>
    <row r="33" spans="1:11" s="33" customFormat="1" ht="40.9" customHeight="1" thickBot="1" x14ac:dyDescent="0.3">
      <c r="A33" s="10">
        <v>13</v>
      </c>
      <c r="B33" s="202"/>
      <c r="C33" s="126" t="s">
        <v>140</v>
      </c>
      <c r="D33" s="75" t="s">
        <v>141</v>
      </c>
      <c r="E33" s="71">
        <v>1</v>
      </c>
      <c r="F33" s="7" t="s">
        <v>142</v>
      </c>
      <c r="G33" s="7">
        <v>30.5</v>
      </c>
      <c r="H33" s="13"/>
      <c r="I33" s="13">
        <f>H33*G33</f>
        <v>0</v>
      </c>
      <c r="J33" s="13">
        <f t="shared" ref="J33" si="17">I33*12</f>
        <v>0</v>
      </c>
      <c r="K33" s="142">
        <f t="shared" ref="K33" si="18">I33*24</f>
        <v>0</v>
      </c>
    </row>
    <row r="34" spans="1:11" s="35" customFormat="1" ht="15" customHeight="1" thickBot="1" x14ac:dyDescent="0.3">
      <c r="A34" s="46"/>
      <c r="B34" s="47"/>
      <c r="C34" s="127"/>
      <c r="D34" s="47"/>
      <c r="E34" s="47">
        <v>10</v>
      </c>
      <c r="F34" s="192" t="s">
        <v>182</v>
      </c>
      <c r="G34" s="193"/>
      <c r="H34" s="194"/>
      <c r="I34" s="48">
        <f>SUM(I5:I33)</f>
        <v>0</v>
      </c>
      <c r="J34" s="49">
        <f>SUM(J5:J33)</f>
        <v>0</v>
      </c>
      <c r="K34" s="115">
        <f>SUM(K5:K33)</f>
        <v>0</v>
      </c>
    </row>
    <row r="35" spans="1:11" s="35" customFormat="1" x14ac:dyDescent="0.25">
      <c r="C35" s="128"/>
      <c r="D35" s="50"/>
      <c r="E35" s="50"/>
      <c r="H35" s="51"/>
      <c r="I35" s="51"/>
      <c r="J35" s="51"/>
      <c r="K35" s="143"/>
    </row>
    <row r="36" spans="1:11" s="4" customFormat="1" x14ac:dyDescent="0.25">
      <c r="A36" s="210" t="s">
        <v>15</v>
      </c>
      <c r="B36" s="210"/>
      <c r="C36" s="210"/>
      <c r="D36" s="210"/>
      <c r="E36" s="2"/>
      <c r="F36" s="2"/>
      <c r="G36" s="8"/>
      <c r="H36" s="12"/>
      <c r="I36" s="12"/>
      <c r="J36" s="12"/>
      <c r="K36" s="28" t="s">
        <v>205</v>
      </c>
    </row>
    <row r="37" spans="1:11" s="35" customFormat="1" ht="15.75" thickBot="1" x14ac:dyDescent="0.3">
      <c r="C37" s="128"/>
      <c r="D37" s="50"/>
      <c r="E37" s="50"/>
      <c r="H37" s="51"/>
      <c r="I37" s="51"/>
      <c r="J37" s="51"/>
      <c r="K37" s="143"/>
    </row>
    <row r="38" spans="1:11" s="3" customFormat="1" ht="17.45" customHeight="1" thickBot="1" x14ac:dyDescent="0.3">
      <c r="A38" s="197" t="s">
        <v>159</v>
      </c>
      <c r="B38" s="198"/>
      <c r="C38" s="198"/>
      <c r="D38" s="198"/>
      <c r="E38" s="198"/>
      <c r="F38" s="198"/>
      <c r="G38" s="198"/>
      <c r="H38" s="198"/>
      <c r="I38" s="198"/>
      <c r="J38" s="198"/>
      <c r="K38" s="199"/>
    </row>
    <row r="39" spans="1:11" s="3" customFormat="1" ht="52.9" customHeight="1" thickBot="1" x14ac:dyDescent="0.3">
      <c r="A39" s="52" t="s">
        <v>9</v>
      </c>
      <c r="B39" s="9" t="s">
        <v>52</v>
      </c>
      <c r="C39" s="129" t="s">
        <v>10</v>
      </c>
      <c r="D39" s="5" t="s">
        <v>11</v>
      </c>
      <c r="E39" s="5" t="s">
        <v>12</v>
      </c>
      <c r="F39" s="5" t="s">
        <v>13</v>
      </c>
      <c r="G39" s="5" t="s">
        <v>58</v>
      </c>
      <c r="H39" s="53" t="s">
        <v>59</v>
      </c>
      <c r="I39" s="53" t="s">
        <v>60</v>
      </c>
      <c r="J39" s="53" t="s">
        <v>61</v>
      </c>
      <c r="K39" s="82" t="s">
        <v>62</v>
      </c>
    </row>
    <row r="40" spans="1:11" s="3" customFormat="1" ht="40.9" customHeight="1" x14ac:dyDescent="0.25">
      <c r="A40" s="211">
        <v>1</v>
      </c>
      <c r="B40" s="200" t="s">
        <v>53</v>
      </c>
      <c r="C40" s="213" t="s">
        <v>41</v>
      </c>
      <c r="D40" s="215" t="s">
        <v>21</v>
      </c>
      <c r="E40" s="39">
        <v>1</v>
      </c>
      <c r="F40" s="25" t="s">
        <v>168</v>
      </c>
      <c r="G40" s="25">
        <v>21.5</v>
      </c>
      <c r="H40" s="14"/>
      <c r="I40" s="14">
        <f>H40*12*G40</f>
        <v>0</v>
      </c>
      <c r="J40" s="14">
        <f>I40*12</f>
        <v>0</v>
      </c>
      <c r="K40" s="83">
        <f>I40*24</f>
        <v>0</v>
      </c>
    </row>
    <row r="41" spans="1:11" s="33" customFormat="1" ht="40.9" customHeight="1" x14ac:dyDescent="0.25">
      <c r="A41" s="212"/>
      <c r="B41" s="201"/>
      <c r="C41" s="214"/>
      <c r="D41" s="216"/>
      <c r="E41" s="108">
        <v>1</v>
      </c>
      <c r="F41" s="1" t="s">
        <v>130</v>
      </c>
      <c r="G41" s="1">
        <v>30.5</v>
      </c>
      <c r="H41" s="15"/>
      <c r="I41" s="15">
        <f>H41*G41</f>
        <v>0</v>
      </c>
      <c r="J41" s="15">
        <f t="shared" ref="J41" si="19">I41*12</f>
        <v>0</v>
      </c>
      <c r="K41" s="141">
        <f t="shared" ref="K41" si="20">I41*24</f>
        <v>0</v>
      </c>
    </row>
    <row r="42" spans="1:11" s="3" customFormat="1" ht="40.9" customHeight="1" x14ac:dyDescent="0.25">
      <c r="A42" s="212">
        <v>2</v>
      </c>
      <c r="B42" s="201"/>
      <c r="C42" s="214" t="s">
        <v>42</v>
      </c>
      <c r="D42" s="216" t="s">
        <v>22</v>
      </c>
      <c r="E42" s="109">
        <v>1</v>
      </c>
      <c r="F42" s="1" t="s">
        <v>170</v>
      </c>
      <c r="G42" s="1">
        <v>30.5</v>
      </c>
      <c r="H42" s="15"/>
      <c r="I42" s="15">
        <f t="shared" ref="I42:I44" si="21">H42*24*G42</f>
        <v>0</v>
      </c>
      <c r="J42" s="15">
        <f t="shared" ref="J42:J63" si="22">I42*12</f>
        <v>0</v>
      </c>
      <c r="K42" s="84">
        <f t="shared" ref="K42:K63" si="23">I42*24</f>
        <v>0</v>
      </c>
    </row>
    <row r="43" spans="1:11" s="33" customFormat="1" ht="40.9" customHeight="1" x14ac:dyDescent="0.25">
      <c r="A43" s="212"/>
      <c r="B43" s="201"/>
      <c r="C43" s="214"/>
      <c r="D43" s="216"/>
      <c r="E43" s="108">
        <v>1</v>
      </c>
      <c r="F43" s="1" t="s">
        <v>130</v>
      </c>
      <c r="G43" s="1">
        <v>30.5</v>
      </c>
      <c r="H43" s="15"/>
      <c r="I43" s="15">
        <f>H43*G43</f>
        <v>0</v>
      </c>
      <c r="J43" s="15">
        <f t="shared" si="22"/>
        <v>0</v>
      </c>
      <c r="K43" s="141">
        <f t="shared" si="23"/>
        <v>0</v>
      </c>
    </row>
    <row r="44" spans="1:11" s="3" customFormat="1" ht="40.9" customHeight="1" x14ac:dyDescent="0.25">
      <c r="A44" s="212">
        <v>3</v>
      </c>
      <c r="B44" s="201"/>
      <c r="C44" s="214" t="s">
        <v>0</v>
      </c>
      <c r="D44" s="216" t="s">
        <v>23</v>
      </c>
      <c r="E44" s="109">
        <v>1</v>
      </c>
      <c r="F44" s="1" t="s">
        <v>169</v>
      </c>
      <c r="G44" s="1">
        <v>30.5</v>
      </c>
      <c r="H44" s="15"/>
      <c r="I44" s="15">
        <f t="shared" si="21"/>
        <v>0</v>
      </c>
      <c r="J44" s="15">
        <f t="shared" si="22"/>
        <v>0</v>
      </c>
      <c r="K44" s="84">
        <f t="shared" si="23"/>
        <v>0</v>
      </c>
    </row>
    <row r="45" spans="1:11" s="33" customFormat="1" ht="40.9" customHeight="1" x14ac:dyDescent="0.25">
      <c r="A45" s="212"/>
      <c r="B45" s="201"/>
      <c r="C45" s="214"/>
      <c r="D45" s="216"/>
      <c r="E45" s="108">
        <v>1</v>
      </c>
      <c r="F45" s="1" t="s">
        <v>130</v>
      </c>
      <c r="G45" s="1">
        <v>30.5</v>
      </c>
      <c r="H45" s="15"/>
      <c r="I45" s="15">
        <f>H45*G45</f>
        <v>0</v>
      </c>
      <c r="J45" s="15">
        <f t="shared" ref="J45" si="24">I45*12</f>
        <v>0</v>
      </c>
      <c r="K45" s="141">
        <f t="shared" ref="K45" si="25">I45*24</f>
        <v>0</v>
      </c>
    </row>
    <row r="46" spans="1:11" s="3" customFormat="1" ht="40.9" customHeight="1" x14ac:dyDescent="0.25">
      <c r="A46" s="212">
        <v>4</v>
      </c>
      <c r="B46" s="201"/>
      <c r="C46" s="214" t="s">
        <v>1</v>
      </c>
      <c r="D46" s="216" t="s">
        <v>160</v>
      </c>
      <c r="E46" s="105">
        <v>1</v>
      </c>
      <c r="F46" s="1" t="s">
        <v>171</v>
      </c>
      <c r="G46" s="1">
        <v>21.5</v>
      </c>
      <c r="H46" s="15"/>
      <c r="I46" s="15">
        <f>H46*12*G46</f>
        <v>0</v>
      </c>
      <c r="J46" s="15">
        <f t="shared" si="22"/>
        <v>0</v>
      </c>
      <c r="K46" s="84">
        <f t="shared" si="23"/>
        <v>0</v>
      </c>
    </row>
    <row r="47" spans="1:11" s="33" customFormat="1" ht="40.9" customHeight="1" x14ac:dyDescent="0.25">
      <c r="A47" s="212"/>
      <c r="B47" s="201"/>
      <c r="C47" s="214"/>
      <c r="D47" s="216"/>
      <c r="E47" s="209" t="s">
        <v>157</v>
      </c>
      <c r="F47" s="209"/>
      <c r="G47" s="1">
        <v>30.5</v>
      </c>
      <c r="H47" s="15"/>
      <c r="I47" s="15">
        <f>H47*16</f>
        <v>0</v>
      </c>
      <c r="J47" s="15">
        <f t="shared" si="22"/>
        <v>0</v>
      </c>
      <c r="K47" s="141">
        <f t="shared" si="23"/>
        <v>0</v>
      </c>
    </row>
    <row r="48" spans="1:11" s="33" customFormat="1" ht="40.9" customHeight="1" x14ac:dyDescent="0.25">
      <c r="A48" s="212"/>
      <c r="B48" s="201"/>
      <c r="C48" s="214"/>
      <c r="D48" s="216"/>
      <c r="E48" s="108">
        <v>1</v>
      </c>
      <c r="F48" s="1" t="s">
        <v>130</v>
      </c>
      <c r="G48" s="1">
        <v>30.5</v>
      </c>
      <c r="H48" s="15"/>
      <c r="I48" s="15">
        <f>H48*G48</f>
        <v>0</v>
      </c>
      <c r="J48" s="15">
        <f t="shared" si="22"/>
        <v>0</v>
      </c>
      <c r="K48" s="141">
        <f t="shared" si="23"/>
        <v>0</v>
      </c>
    </row>
    <row r="49" spans="1:11" s="3" customFormat="1" ht="40.9" customHeight="1" x14ac:dyDescent="0.25">
      <c r="A49" s="212">
        <v>5</v>
      </c>
      <c r="B49" s="201"/>
      <c r="C49" s="214" t="s">
        <v>43</v>
      </c>
      <c r="D49" s="216" t="s">
        <v>24</v>
      </c>
      <c r="E49" s="209" t="s">
        <v>157</v>
      </c>
      <c r="F49" s="209"/>
      <c r="G49" s="1">
        <v>30.5</v>
      </c>
      <c r="H49" s="15"/>
      <c r="I49" s="15">
        <f>H49*16</f>
        <v>0</v>
      </c>
      <c r="J49" s="15">
        <f t="shared" si="22"/>
        <v>0</v>
      </c>
      <c r="K49" s="141">
        <f t="shared" si="23"/>
        <v>0</v>
      </c>
    </row>
    <row r="50" spans="1:11" s="33" customFormat="1" ht="40.9" customHeight="1" x14ac:dyDescent="0.25">
      <c r="A50" s="212"/>
      <c r="B50" s="201"/>
      <c r="C50" s="214"/>
      <c r="D50" s="216"/>
      <c r="E50" s="108">
        <v>1</v>
      </c>
      <c r="F50" s="1" t="s">
        <v>130</v>
      </c>
      <c r="G50" s="1">
        <v>30.5</v>
      </c>
      <c r="H50" s="15"/>
      <c r="I50" s="15">
        <f>H50*G50</f>
        <v>0</v>
      </c>
      <c r="J50" s="15">
        <f t="shared" ref="J50" si="26">I50*12</f>
        <v>0</v>
      </c>
      <c r="K50" s="141">
        <f t="shared" ref="K50" si="27">I50*24</f>
        <v>0</v>
      </c>
    </row>
    <row r="51" spans="1:11" s="3" customFormat="1" ht="40.9" customHeight="1" thickBot="1" x14ac:dyDescent="0.3">
      <c r="A51" s="10">
        <v>6</v>
      </c>
      <c r="B51" s="202"/>
      <c r="C51" s="130" t="s">
        <v>44</v>
      </c>
      <c r="D51" s="75" t="s">
        <v>40</v>
      </c>
      <c r="E51" s="69">
        <v>1</v>
      </c>
      <c r="F51" s="7" t="s">
        <v>63</v>
      </c>
      <c r="G51" s="7">
        <v>21.5</v>
      </c>
      <c r="H51" s="13"/>
      <c r="I51" s="13">
        <f>H51*8*G51</f>
        <v>0</v>
      </c>
      <c r="J51" s="13">
        <f t="shared" si="22"/>
        <v>0</v>
      </c>
      <c r="K51" s="85">
        <f t="shared" si="23"/>
        <v>0</v>
      </c>
    </row>
    <row r="52" spans="1:11" s="8" customFormat="1" ht="40.9" customHeight="1" x14ac:dyDescent="0.25">
      <c r="A52" s="211">
        <v>7</v>
      </c>
      <c r="B52" s="200" t="s">
        <v>54</v>
      </c>
      <c r="C52" s="213" t="s">
        <v>45</v>
      </c>
      <c r="D52" s="215" t="s">
        <v>25</v>
      </c>
      <c r="E52" s="39">
        <v>1</v>
      </c>
      <c r="F52" s="25" t="s">
        <v>168</v>
      </c>
      <c r="G52" s="25">
        <v>21.5</v>
      </c>
      <c r="H52" s="14"/>
      <c r="I52" s="14">
        <f>H52*12*G52</f>
        <v>0</v>
      </c>
      <c r="J52" s="14">
        <f t="shared" si="22"/>
        <v>0</v>
      </c>
      <c r="K52" s="83">
        <f t="shared" si="23"/>
        <v>0</v>
      </c>
    </row>
    <row r="53" spans="1:11" s="33" customFormat="1" ht="40.9" customHeight="1" x14ac:dyDescent="0.25">
      <c r="A53" s="212"/>
      <c r="B53" s="201"/>
      <c r="C53" s="214"/>
      <c r="D53" s="216"/>
      <c r="E53" s="108">
        <v>1</v>
      </c>
      <c r="F53" s="1" t="s">
        <v>130</v>
      </c>
      <c r="G53" s="1">
        <v>30.5</v>
      </c>
      <c r="H53" s="15"/>
      <c r="I53" s="15">
        <f>H53*G53</f>
        <v>0</v>
      </c>
      <c r="J53" s="15">
        <f t="shared" si="22"/>
        <v>0</v>
      </c>
      <c r="K53" s="141">
        <f t="shared" si="23"/>
        <v>0</v>
      </c>
    </row>
    <row r="54" spans="1:11" s="8" customFormat="1" ht="40.9" customHeight="1" x14ac:dyDescent="0.25">
      <c r="A54" s="212">
        <v>8</v>
      </c>
      <c r="B54" s="201"/>
      <c r="C54" s="214" t="s">
        <v>2</v>
      </c>
      <c r="D54" s="216" t="s">
        <v>26</v>
      </c>
      <c r="E54" s="109">
        <v>1</v>
      </c>
      <c r="F54" s="1" t="s">
        <v>169</v>
      </c>
      <c r="G54" s="1">
        <v>30.5</v>
      </c>
      <c r="H54" s="15"/>
      <c r="I54" s="15">
        <f>H54*24*G54</f>
        <v>0</v>
      </c>
      <c r="J54" s="15">
        <f t="shared" si="22"/>
        <v>0</v>
      </c>
      <c r="K54" s="84">
        <f t="shared" si="23"/>
        <v>0</v>
      </c>
    </row>
    <row r="55" spans="1:11" s="33" customFormat="1" ht="40.9" customHeight="1" thickBot="1" x14ac:dyDescent="0.3">
      <c r="A55" s="219"/>
      <c r="B55" s="202"/>
      <c r="C55" s="220"/>
      <c r="D55" s="221"/>
      <c r="E55" s="71">
        <v>1</v>
      </c>
      <c r="F55" s="7" t="s">
        <v>130</v>
      </c>
      <c r="G55" s="7">
        <v>30.5</v>
      </c>
      <c r="H55" s="13"/>
      <c r="I55" s="13">
        <f>H55*G55</f>
        <v>0</v>
      </c>
      <c r="J55" s="13">
        <f t="shared" ref="J55" si="28">I55*12</f>
        <v>0</v>
      </c>
      <c r="K55" s="142">
        <f t="shared" ref="K55" si="29">I55*24</f>
        <v>0</v>
      </c>
    </row>
    <row r="56" spans="1:11" s="3" customFormat="1" ht="40.9" customHeight="1" x14ac:dyDescent="0.25">
      <c r="A56" s="211">
        <v>9</v>
      </c>
      <c r="B56" s="200" t="s">
        <v>55</v>
      </c>
      <c r="C56" s="213" t="s">
        <v>16</v>
      </c>
      <c r="D56" s="215" t="s">
        <v>27</v>
      </c>
      <c r="E56" s="39">
        <v>1</v>
      </c>
      <c r="F56" s="25" t="s">
        <v>168</v>
      </c>
      <c r="G56" s="25">
        <v>21.5</v>
      </c>
      <c r="H56" s="14"/>
      <c r="I56" s="14">
        <f>H56*12*G56</f>
        <v>0</v>
      </c>
      <c r="J56" s="14">
        <f t="shared" si="22"/>
        <v>0</v>
      </c>
      <c r="K56" s="83">
        <f t="shared" si="23"/>
        <v>0</v>
      </c>
    </row>
    <row r="57" spans="1:11" s="33" customFormat="1" ht="40.9" customHeight="1" x14ac:dyDescent="0.25">
      <c r="A57" s="212"/>
      <c r="B57" s="201"/>
      <c r="C57" s="214"/>
      <c r="D57" s="216"/>
      <c r="E57" s="209" t="s">
        <v>157</v>
      </c>
      <c r="F57" s="209"/>
      <c r="G57" s="1">
        <v>30.5</v>
      </c>
      <c r="H57" s="15"/>
      <c r="I57" s="15">
        <f>H57*16</f>
        <v>0</v>
      </c>
      <c r="J57" s="15">
        <f t="shared" ref="J57:J58" si="30">I57*12</f>
        <v>0</v>
      </c>
      <c r="K57" s="141">
        <f t="shared" ref="K57:K58" si="31">I57*24</f>
        <v>0</v>
      </c>
    </row>
    <row r="58" spans="1:11" s="33" customFormat="1" ht="40.9" customHeight="1" x14ac:dyDescent="0.25">
      <c r="A58" s="212"/>
      <c r="B58" s="201"/>
      <c r="C58" s="214"/>
      <c r="D58" s="216"/>
      <c r="E58" s="108">
        <v>1</v>
      </c>
      <c r="F58" s="1" t="s">
        <v>130</v>
      </c>
      <c r="G58" s="1">
        <v>30.5</v>
      </c>
      <c r="H58" s="15"/>
      <c r="I58" s="15">
        <f>H58*G58</f>
        <v>0</v>
      </c>
      <c r="J58" s="15">
        <f t="shared" si="30"/>
        <v>0</v>
      </c>
      <c r="K58" s="141">
        <f t="shared" si="31"/>
        <v>0</v>
      </c>
    </row>
    <row r="59" spans="1:11" s="3" customFormat="1" ht="40.9" customHeight="1" x14ac:dyDescent="0.25">
      <c r="A59" s="212">
        <v>10</v>
      </c>
      <c r="B59" s="201"/>
      <c r="C59" s="214" t="s">
        <v>46</v>
      </c>
      <c r="D59" s="216" t="s">
        <v>28</v>
      </c>
      <c r="E59" s="109">
        <v>1</v>
      </c>
      <c r="F59" s="1" t="s">
        <v>169</v>
      </c>
      <c r="G59" s="1">
        <v>30.5</v>
      </c>
      <c r="H59" s="15"/>
      <c r="I59" s="15">
        <f t="shared" ref="I59:I61" si="32">H59*24*G59</f>
        <v>0</v>
      </c>
      <c r="J59" s="15">
        <f t="shared" si="22"/>
        <v>0</v>
      </c>
      <c r="K59" s="84">
        <f t="shared" si="23"/>
        <v>0</v>
      </c>
    </row>
    <row r="60" spans="1:11" s="33" customFormat="1" ht="40.9" customHeight="1" x14ac:dyDescent="0.25">
      <c r="A60" s="212"/>
      <c r="B60" s="201"/>
      <c r="C60" s="214"/>
      <c r="D60" s="216"/>
      <c r="E60" s="108">
        <v>1</v>
      </c>
      <c r="F60" s="1" t="s">
        <v>130</v>
      </c>
      <c r="G60" s="1">
        <v>30.5</v>
      </c>
      <c r="H60" s="15"/>
      <c r="I60" s="15">
        <f>H60*G60</f>
        <v>0</v>
      </c>
      <c r="J60" s="15">
        <f t="shared" si="22"/>
        <v>0</v>
      </c>
      <c r="K60" s="141">
        <f t="shared" si="23"/>
        <v>0</v>
      </c>
    </row>
    <row r="61" spans="1:11" s="3" customFormat="1" ht="40.9" customHeight="1" x14ac:dyDescent="0.25">
      <c r="A61" s="212">
        <v>11</v>
      </c>
      <c r="B61" s="201"/>
      <c r="C61" s="214" t="s">
        <v>47</v>
      </c>
      <c r="D61" s="216" t="s">
        <v>29</v>
      </c>
      <c r="E61" s="109">
        <v>1</v>
      </c>
      <c r="F61" s="1" t="s">
        <v>170</v>
      </c>
      <c r="G61" s="1">
        <v>30.5</v>
      </c>
      <c r="H61" s="15"/>
      <c r="I61" s="15">
        <f t="shared" si="32"/>
        <v>0</v>
      </c>
      <c r="J61" s="15">
        <f t="shared" si="22"/>
        <v>0</v>
      </c>
      <c r="K61" s="84">
        <f t="shared" si="23"/>
        <v>0</v>
      </c>
    </row>
    <row r="62" spans="1:11" s="3" customFormat="1" ht="40.9" customHeight="1" x14ac:dyDescent="0.25">
      <c r="A62" s="212"/>
      <c r="B62" s="201"/>
      <c r="C62" s="214"/>
      <c r="D62" s="216"/>
      <c r="E62" s="106">
        <v>1</v>
      </c>
      <c r="F62" s="1" t="s">
        <v>172</v>
      </c>
      <c r="G62" s="1">
        <v>30.5</v>
      </c>
      <c r="H62" s="15"/>
      <c r="I62" s="15">
        <f>H62*12*G62</f>
        <v>0</v>
      </c>
      <c r="J62" s="15">
        <f t="shared" si="22"/>
        <v>0</v>
      </c>
      <c r="K62" s="84">
        <f t="shared" si="23"/>
        <v>0</v>
      </c>
    </row>
    <row r="63" spans="1:11" s="3" customFormat="1" ht="40.9" customHeight="1" x14ac:dyDescent="0.25">
      <c r="A63" s="212">
        <v>12</v>
      </c>
      <c r="B63" s="201"/>
      <c r="C63" s="214" t="s">
        <v>17</v>
      </c>
      <c r="D63" s="216" t="s">
        <v>30</v>
      </c>
      <c r="E63" s="209" t="s">
        <v>157</v>
      </c>
      <c r="F63" s="209"/>
      <c r="G63" s="1">
        <v>30.5</v>
      </c>
      <c r="H63" s="15"/>
      <c r="I63" s="15">
        <f>H63*16</f>
        <v>0</v>
      </c>
      <c r="J63" s="15">
        <f t="shared" si="22"/>
        <v>0</v>
      </c>
      <c r="K63" s="141">
        <f t="shared" si="23"/>
        <v>0</v>
      </c>
    </row>
    <row r="64" spans="1:11" s="33" customFormat="1" ht="40.9" customHeight="1" thickBot="1" x14ac:dyDescent="0.3">
      <c r="A64" s="219"/>
      <c r="B64" s="202"/>
      <c r="C64" s="220"/>
      <c r="D64" s="221"/>
      <c r="E64" s="71">
        <v>1</v>
      </c>
      <c r="F64" s="7" t="s">
        <v>130</v>
      </c>
      <c r="G64" s="7">
        <v>30.5</v>
      </c>
      <c r="H64" s="13"/>
      <c r="I64" s="13">
        <f>H64*G64</f>
        <v>0</v>
      </c>
      <c r="J64" s="13">
        <f t="shared" ref="J64" si="33">I64*12</f>
        <v>0</v>
      </c>
      <c r="K64" s="142">
        <f t="shared" ref="K64" si="34">I64*24</f>
        <v>0</v>
      </c>
    </row>
    <row r="65" spans="1:11" s="3" customFormat="1" ht="40.9" customHeight="1" x14ac:dyDescent="0.25">
      <c r="A65" s="211">
        <v>13</v>
      </c>
      <c r="B65" s="200" t="s">
        <v>56</v>
      </c>
      <c r="C65" s="213" t="s">
        <v>3</v>
      </c>
      <c r="D65" s="215" t="s">
        <v>31</v>
      </c>
      <c r="E65" s="29">
        <v>1</v>
      </c>
      <c r="F65" s="25" t="s">
        <v>170</v>
      </c>
      <c r="G65" s="25">
        <v>30.5</v>
      </c>
      <c r="H65" s="14"/>
      <c r="I65" s="14">
        <f>H65*24*G65</f>
        <v>0</v>
      </c>
      <c r="J65" s="14">
        <f>I65*12</f>
        <v>0</v>
      </c>
      <c r="K65" s="83">
        <f>I65*24</f>
        <v>0</v>
      </c>
    </row>
    <row r="66" spans="1:11" s="33" customFormat="1" ht="40.9" customHeight="1" x14ac:dyDescent="0.25">
      <c r="A66" s="212"/>
      <c r="B66" s="201"/>
      <c r="C66" s="214"/>
      <c r="D66" s="216"/>
      <c r="E66" s="108">
        <v>1</v>
      </c>
      <c r="F66" s="1" t="s">
        <v>130</v>
      </c>
      <c r="G66" s="1">
        <v>30.5</v>
      </c>
      <c r="H66" s="15"/>
      <c r="I66" s="15">
        <f>H66*G66</f>
        <v>0</v>
      </c>
      <c r="J66" s="15">
        <f t="shared" ref="J66" si="35">I66*12</f>
        <v>0</v>
      </c>
      <c r="K66" s="141">
        <f t="shared" ref="K66" si="36">I66*24</f>
        <v>0</v>
      </c>
    </row>
    <row r="67" spans="1:11" s="3" customFormat="1" ht="40.9" customHeight="1" x14ac:dyDescent="0.25">
      <c r="A67" s="212">
        <v>14</v>
      </c>
      <c r="B67" s="201"/>
      <c r="C67" s="214" t="s">
        <v>48</v>
      </c>
      <c r="D67" s="216" t="s">
        <v>32</v>
      </c>
      <c r="E67" s="109">
        <v>1</v>
      </c>
      <c r="F67" s="1" t="s">
        <v>170</v>
      </c>
      <c r="G67" s="1">
        <v>30.5</v>
      </c>
      <c r="H67" s="15"/>
      <c r="I67" s="15">
        <f t="shared" ref="I67:I69" si="37">H67*24*G67</f>
        <v>0</v>
      </c>
      <c r="J67" s="15">
        <f t="shared" ref="J67:J69" si="38">I67*12</f>
        <v>0</v>
      </c>
      <c r="K67" s="84">
        <f t="shared" ref="K67:K69" si="39">I67*24</f>
        <v>0</v>
      </c>
    </row>
    <row r="68" spans="1:11" s="33" customFormat="1" ht="40.9" customHeight="1" x14ac:dyDescent="0.25">
      <c r="A68" s="212"/>
      <c r="B68" s="201"/>
      <c r="C68" s="214"/>
      <c r="D68" s="216"/>
      <c r="E68" s="108">
        <v>1</v>
      </c>
      <c r="F68" s="1" t="s">
        <v>130</v>
      </c>
      <c r="G68" s="1">
        <v>30.5</v>
      </c>
      <c r="H68" s="15"/>
      <c r="I68" s="15">
        <f>H68*G68</f>
        <v>0</v>
      </c>
      <c r="J68" s="15">
        <f t="shared" si="38"/>
        <v>0</v>
      </c>
      <c r="K68" s="141">
        <f t="shared" si="39"/>
        <v>0</v>
      </c>
    </row>
    <row r="69" spans="1:11" s="3" customFormat="1" ht="40.9" customHeight="1" x14ac:dyDescent="0.25">
      <c r="A69" s="212">
        <v>15</v>
      </c>
      <c r="B69" s="201"/>
      <c r="C69" s="214" t="s">
        <v>49</v>
      </c>
      <c r="D69" s="216" t="s">
        <v>33</v>
      </c>
      <c r="E69" s="109">
        <v>1</v>
      </c>
      <c r="F69" s="1" t="s">
        <v>170</v>
      </c>
      <c r="G69" s="1">
        <v>30.5</v>
      </c>
      <c r="H69" s="15"/>
      <c r="I69" s="15">
        <f t="shared" si="37"/>
        <v>0</v>
      </c>
      <c r="J69" s="15">
        <f t="shared" si="38"/>
        <v>0</v>
      </c>
      <c r="K69" s="84">
        <f t="shared" si="39"/>
        <v>0</v>
      </c>
    </row>
    <row r="70" spans="1:11" s="33" customFormat="1" ht="40.9" customHeight="1" x14ac:dyDescent="0.25">
      <c r="A70" s="212"/>
      <c r="B70" s="201"/>
      <c r="C70" s="214"/>
      <c r="D70" s="216"/>
      <c r="E70" s="108">
        <v>1</v>
      </c>
      <c r="F70" s="1" t="s">
        <v>130</v>
      </c>
      <c r="G70" s="1">
        <v>30.5</v>
      </c>
      <c r="H70" s="15"/>
      <c r="I70" s="15">
        <f>H70*G70</f>
        <v>0</v>
      </c>
      <c r="J70" s="15">
        <f t="shared" ref="J70" si="40">I70*12</f>
        <v>0</v>
      </c>
      <c r="K70" s="141">
        <f t="shared" ref="K70" si="41">I70*24</f>
        <v>0</v>
      </c>
    </row>
    <row r="71" spans="1:11" s="3" customFormat="1" ht="40.9" customHeight="1" x14ac:dyDescent="0.25">
      <c r="A71" s="212">
        <v>16</v>
      </c>
      <c r="B71" s="201"/>
      <c r="C71" s="214" t="s">
        <v>50</v>
      </c>
      <c r="D71" s="216" t="s">
        <v>34</v>
      </c>
      <c r="E71" s="105">
        <v>1</v>
      </c>
      <c r="F71" s="1" t="s">
        <v>20</v>
      </c>
      <c r="G71" s="1">
        <v>21.5</v>
      </c>
      <c r="H71" s="15"/>
      <c r="I71" s="15">
        <f>H71*12*G71</f>
        <v>0</v>
      </c>
      <c r="J71" s="15">
        <f>I71*12</f>
        <v>0</v>
      </c>
      <c r="K71" s="84">
        <f>I71*24</f>
        <v>0</v>
      </c>
    </row>
    <row r="72" spans="1:11" s="33" customFormat="1" ht="40.9" customHeight="1" x14ac:dyDescent="0.25">
      <c r="A72" s="212"/>
      <c r="B72" s="201"/>
      <c r="C72" s="214"/>
      <c r="D72" s="216"/>
      <c r="E72" s="108">
        <v>1</v>
      </c>
      <c r="F72" s="1" t="s">
        <v>130</v>
      </c>
      <c r="G72" s="1">
        <v>30.5</v>
      </c>
      <c r="H72" s="15"/>
      <c r="I72" s="15">
        <f>H72*G72</f>
        <v>0</v>
      </c>
      <c r="J72" s="15">
        <f t="shared" ref="J72" si="42">I72*12</f>
        <v>0</v>
      </c>
      <c r="K72" s="141">
        <f t="shared" ref="K72" si="43">I72*24</f>
        <v>0</v>
      </c>
    </row>
    <row r="73" spans="1:11" s="3" customFormat="1" ht="40.9" customHeight="1" x14ac:dyDescent="0.25">
      <c r="A73" s="212">
        <v>17</v>
      </c>
      <c r="B73" s="201"/>
      <c r="C73" s="214" t="s">
        <v>51</v>
      </c>
      <c r="D73" s="216" t="s">
        <v>35</v>
      </c>
      <c r="E73" s="109">
        <v>1</v>
      </c>
      <c r="F73" s="1" t="s">
        <v>170</v>
      </c>
      <c r="G73" s="1">
        <v>30.5</v>
      </c>
      <c r="H73" s="15"/>
      <c r="I73" s="15">
        <f>H73*24*G73</f>
        <v>0</v>
      </c>
      <c r="J73" s="15">
        <f>I73*12</f>
        <v>0</v>
      </c>
      <c r="K73" s="84">
        <f>I73*24</f>
        <v>0</v>
      </c>
    </row>
    <row r="74" spans="1:11" s="33" customFormat="1" ht="40.9" customHeight="1" x14ac:dyDescent="0.25">
      <c r="A74" s="212"/>
      <c r="B74" s="201"/>
      <c r="C74" s="214"/>
      <c r="D74" s="216"/>
      <c r="E74" s="108">
        <v>1</v>
      </c>
      <c r="F74" s="1" t="s">
        <v>130</v>
      </c>
      <c r="G74" s="1">
        <v>30.5</v>
      </c>
      <c r="H74" s="15"/>
      <c r="I74" s="15">
        <f>H74*G74</f>
        <v>0</v>
      </c>
      <c r="J74" s="15">
        <f t="shared" ref="J74" si="44">I74*12</f>
        <v>0</v>
      </c>
      <c r="K74" s="141">
        <f t="shared" ref="K74" si="45">I74*24</f>
        <v>0</v>
      </c>
    </row>
    <row r="75" spans="1:11" s="3" customFormat="1" ht="40.9" customHeight="1" thickBot="1" x14ac:dyDescent="0.3">
      <c r="A75" s="10">
        <v>18</v>
      </c>
      <c r="B75" s="202"/>
      <c r="C75" s="130" t="s">
        <v>8</v>
      </c>
      <c r="D75" s="75" t="s">
        <v>18</v>
      </c>
      <c r="E75" s="69">
        <v>1</v>
      </c>
      <c r="F75" s="7" t="s">
        <v>14</v>
      </c>
      <c r="G75" s="7">
        <v>21.5</v>
      </c>
      <c r="H75" s="13"/>
      <c r="I75" s="13">
        <f>H75*8*G75</f>
        <v>0</v>
      </c>
      <c r="J75" s="13">
        <f>I75*12</f>
        <v>0</v>
      </c>
      <c r="K75" s="85">
        <f>I75*24</f>
        <v>0</v>
      </c>
    </row>
    <row r="76" spans="1:11" s="3" customFormat="1" ht="40.9" customHeight="1" x14ac:dyDescent="0.25">
      <c r="A76" s="211">
        <v>19</v>
      </c>
      <c r="B76" s="200" t="s">
        <v>57</v>
      </c>
      <c r="C76" s="213" t="s">
        <v>4</v>
      </c>
      <c r="D76" s="215" t="s">
        <v>36</v>
      </c>
      <c r="E76" s="29">
        <v>1</v>
      </c>
      <c r="F76" s="25" t="s">
        <v>170</v>
      </c>
      <c r="G76" s="25">
        <v>30.5</v>
      </c>
      <c r="H76" s="14"/>
      <c r="I76" s="14">
        <f>H76*24*G76</f>
        <v>0</v>
      </c>
      <c r="J76" s="14">
        <f>I76*12</f>
        <v>0</v>
      </c>
      <c r="K76" s="83">
        <f>I76*24</f>
        <v>0</v>
      </c>
    </row>
    <row r="77" spans="1:11" s="33" customFormat="1" ht="40.9" customHeight="1" x14ac:dyDescent="0.25">
      <c r="A77" s="212"/>
      <c r="B77" s="201"/>
      <c r="C77" s="214"/>
      <c r="D77" s="216"/>
      <c r="E77" s="108">
        <v>1</v>
      </c>
      <c r="F77" s="1" t="s">
        <v>130</v>
      </c>
      <c r="G77" s="1">
        <v>30.5</v>
      </c>
      <c r="H77" s="15"/>
      <c r="I77" s="15">
        <f>H77*G77</f>
        <v>0</v>
      </c>
      <c r="J77" s="15">
        <f t="shared" ref="J77" si="46">I77*12</f>
        <v>0</v>
      </c>
      <c r="K77" s="141">
        <f t="shared" ref="K77" si="47">I77*24</f>
        <v>0</v>
      </c>
    </row>
    <row r="78" spans="1:11" s="3" customFormat="1" ht="40.9" customHeight="1" x14ac:dyDescent="0.25">
      <c r="A78" s="11">
        <v>20</v>
      </c>
      <c r="B78" s="201"/>
      <c r="C78" s="125" t="s">
        <v>5</v>
      </c>
      <c r="D78" s="74" t="s">
        <v>37</v>
      </c>
      <c r="E78" s="110">
        <v>1</v>
      </c>
      <c r="F78" s="1" t="s">
        <v>174</v>
      </c>
      <c r="G78" s="1">
        <v>21.5</v>
      </c>
      <c r="H78" s="15"/>
      <c r="I78" s="15">
        <f>(1*16*21.5*H78)+(1*9*24*H78)</f>
        <v>0</v>
      </c>
      <c r="J78" s="1">
        <f>I78*12</f>
        <v>0</v>
      </c>
      <c r="K78" s="84">
        <f>I78*24</f>
        <v>0</v>
      </c>
    </row>
    <row r="79" spans="1:11" s="3" customFormat="1" ht="40.9" customHeight="1" x14ac:dyDescent="0.25">
      <c r="A79" s="212">
        <v>21</v>
      </c>
      <c r="B79" s="201"/>
      <c r="C79" s="214" t="s">
        <v>6</v>
      </c>
      <c r="D79" s="216" t="s">
        <v>37</v>
      </c>
      <c r="E79" s="109">
        <v>1</v>
      </c>
      <c r="F79" s="1" t="s">
        <v>170</v>
      </c>
      <c r="G79" s="1">
        <v>30.5</v>
      </c>
      <c r="H79" s="15"/>
      <c r="I79" s="15">
        <f t="shared" ref="I79:I81" si="48">H79*24*G79</f>
        <v>0</v>
      </c>
      <c r="J79" s="15">
        <f t="shared" ref="J79:J85" si="49">I79*12</f>
        <v>0</v>
      </c>
      <c r="K79" s="84">
        <f t="shared" ref="K79:K81" si="50">I79*24</f>
        <v>0</v>
      </c>
    </row>
    <row r="80" spans="1:11" s="33" customFormat="1" ht="40.9" customHeight="1" x14ac:dyDescent="0.25">
      <c r="A80" s="212"/>
      <c r="B80" s="201"/>
      <c r="C80" s="214"/>
      <c r="D80" s="216"/>
      <c r="E80" s="108">
        <v>1</v>
      </c>
      <c r="F80" s="1" t="s">
        <v>130</v>
      </c>
      <c r="G80" s="1">
        <v>30.5</v>
      </c>
      <c r="H80" s="15"/>
      <c r="I80" s="15">
        <f>H80*G80</f>
        <v>0</v>
      </c>
      <c r="J80" s="15">
        <f t="shared" si="49"/>
        <v>0</v>
      </c>
      <c r="K80" s="141">
        <f t="shared" si="50"/>
        <v>0</v>
      </c>
    </row>
    <row r="81" spans="1:11" s="3" customFormat="1" ht="40.9" customHeight="1" x14ac:dyDescent="0.25">
      <c r="A81" s="212">
        <v>22</v>
      </c>
      <c r="B81" s="201"/>
      <c r="C81" s="214" t="s">
        <v>19</v>
      </c>
      <c r="D81" s="216" t="s">
        <v>38</v>
      </c>
      <c r="E81" s="109">
        <v>1</v>
      </c>
      <c r="F81" s="1" t="s">
        <v>170</v>
      </c>
      <c r="G81" s="1">
        <v>30.5</v>
      </c>
      <c r="H81" s="15"/>
      <c r="I81" s="15">
        <f t="shared" si="48"/>
        <v>0</v>
      </c>
      <c r="J81" s="15">
        <f t="shared" si="49"/>
        <v>0</v>
      </c>
      <c r="K81" s="84">
        <f t="shared" si="50"/>
        <v>0</v>
      </c>
    </row>
    <row r="82" spans="1:11" s="33" customFormat="1" ht="40.9" customHeight="1" x14ac:dyDescent="0.25">
      <c r="A82" s="212"/>
      <c r="B82" s="201"/>
      <c r="C82" s="214"/>
      <c r="D82" s="216"/>
      <c r="E82" s="108">
        <v>1</v>
      </c>
      <c r="F82" s="1" t="s">
        <v>130</v>
      </c>
      <c r="G82" s="1">
        <v>30.5</v>
      </c>
      <c r="H82" s="15"/>
      <c r="I82" s="15">
        <f>H82*G82</f>
        <v>0</v>
      </c>
      <c r="J82" s="15">
        <f t="shared" ref="J82" si="51">I82*12</f>
        <v>0</v>
      </c>
      <c r="K82" s="141">
        <f t="shared" ref="K82" si="52">I82*24</f>
        <v>0</v>
      </c>
    </row>
    <row r="83" spans="1:11" s="3" customFormat="1" ht="40.9" customHeight="1" x14ac:dyDescent="0.25">
      <c r="A83" s="212">
        <v>23</v>
      </c>
      <c r="B83" s="201"/>
      <c r="C83" s="214" t="s">
        <v>7</v>
      </c>
      <c r="D83" s="216" t="s">
        <v>39</v>
      </c>
      <c r="E83" s="110">
        <v>1</v>
      </c>
      <c r="F83" s="1" t="s">
        <v>173</v>
      </c>
      <c r="G83" s="1">
        <v>21.5</v>
      </c>
      <c r="H83" s="15"/>
      <c r="I83" s="15">
        <f>(1*16*21.5*H83)+(1*9*24*H83)</f>
        <v>0</v>
      </c>
      <c r="J83" s="1">
        <f>I83*12</f>
        <v>0</v>
      </c>
      <c r="K83" s="84">
        <f>I83*24</f>
        <v>0</v>
      </c>
    </row>
    <row r="84" spans="1:11" s="33" customFormat="1" ht="40.9" customHeight="1" x14ac:dyDescent="0.25">
      <c r="A84" s="212"/>
      <c r="B84" s="201"/>
      <c r="C84" s="214"/>
      <c r="D84" s="216"/>
      <c r="E84" s="108">
        <v>1</v>
      </c>
      <c r="F84" s="1" t="s">
        <v>130</v>
      </c>
      <c r="G84" s="1">
        <v>30.5</v>
      </c>
      <c r="H84" s="15"/>
      <c r="I84" s="15">
        <f>H84*G84</f>
        <v>0</v>
      </c>
      <c r="J84" s="15">
        <f t="shared" ref="J84" si="53">I84*12</f>
        <v>0</v>
      </c>
      <c r="K84" s="141">
        <f t="shared" ref="K84" si="54">I84*24</f>
        <v>0</v>
      </c>
    </row>
    <row r="85" spans="1:11" s="3" customFormat="1" ht="40.9" customHeight="1" thickBot="1" x14ac:dyDescent="0.3">
      <c r="A85" s="10">
        <v>24</v>
      </c>
      <c r="B85" s="202"/>
      <c r="C85" s="130" t="s">
        <v>7</v>
      </c>
      <c r="D85" s="75" t="s">
        <v>39</v>
      </c>
      <c r="E85" s="30">
        <v>1</v>
      </c>
      <c r="F85" s="7" t="s">
        <v>170</v>
      </c>
      <c r="G85" s="7">
        <v>30.5</v>
      </c>
      <c r="H85" s="13"/>
      <c r="I85" s="13">
        <f t="shared" ref="I85" si="55">H85*24*G85</f>
        <v>0</v>
      </c>
      <c r="J85" s="13">
        <f t="shared" si="49"/>
        <v>0</v>
      </c>
      <c r="K85" s="85">
        <f t="shared" ref="K85" si="56">I85*24</f>
        <v>0</v>
      </c>
    </row>
    <row r="86" spans="1:11" s="3" customFormat="1" ht="14.45" customHeight="1" thickBot="1" x14ac:dyDescent="0.3">
      <c r="A86" s="46"/>
      <c r="B86" s="47"/>
      <c r="C86" s="127"/>
      <c r="D86" s="47"/>
      <c r="E86" s="47">
        <v>23</v>
      </c>
      <c r="F86" s="203" t="s">
        <v>181</v>
      </c>
      <c r="G86" s="204"/>
      <c r="H86" s="205"/>
      <c r="I86" s="54">
        <f>SUM(I40:I85)</f>
        <v>0</v>
      </c>
      <c r="J86" s="54">
        <f>SUM(J40:J85)</f>
        <v>0</v>
      </c>
      <c r="K86" s="55">
        <f>SUM(K40:K85)</f>
        <v>0</v>
      </c>
    </row>
    <row r="87" spans="1:11" s="35" customFormat="1" x14ac:dyDescent="0.25">
      <c r="C87" s="128"/>
      <c r="D87" s="50"/>
      <c r="E87" s="50"/>
      <c r="H87" s="51"/>
      <c r="I87" s="51"/>
      <c r="J87" s="51"/>
      <c r="K87" s="143"/>
    </row>
    <row r="88" spans="1:11" s="4" customFormat="1" x14ac:dyDescent="0.25">
      <c r="A88" s="210" t="s">
        <v>15</v>
      </c>
      <c r="B88" s="210"/>
      <c r="C88" s="210"/>
      <c r="D88" s="210"/>
      <c r="E88" s="2"/>
      <c r="F88" s="2"/>
      <c r="G88" s="8"/>
      <c r="H88" s="12"/>
      <c r="I88" s="12"/>
      <c r="J88" s="12"/>
      <c r="K88" s="28" t="s">
        <v>206</v>
      </c>
    </row>
    <row r="89" spans="1:11" s="35" customFormat="1" ht="15.75" thickBot="1" x14ac:dyDescent="0.3">
      <c r="C89" s="128"/>
      <c r="D89" s="50"/>
      <c r="E89" s="50"/>
      <c r="H89" s="51"/>
      <c r="I89" s="51"/>
      <c r="J89" s="51"/>
      <c r="K89" s="143"/>
    </row>
    <row r="90" spans="1:11" s="35" customFormat="1" ht="19.5" thickBot="1" x14ac:dyDescent="0.3">
      <c r="A90" s="197" t="s">
        <v>161</v>
      </c>
      <c r="B90" s="198"/>
      <c r="C90" s="198"/>
      <c r="D90" s="198"/>
      <c r="E90" s="198"/>
      <c r="F90" s="198"/>
      <c r="G90" s="198"/>
      <c r="H90" s="198"/>
      <c r="I90" s="198"/>
      <c r="J90" s="198"/>
      <c r="K90" s="199"/>
    </row>
    <row r="91" spans="1:11" s="35" customFormat="1" ht="39" thickBot="1" x14ac:dyDescent="0.3">
      <c r="A91" s="56" t="s">
        <v>64</v>
      </c>
      <c r="B91" s="19" t="s">
        <v>52</v>
      </c>
      <c r="C91" s="124" t="s">
        <v>10</v>
      </c>
      <c r="D91" s="112" t="s">
        <v>11</v>
      </c>
      <c r="E91" s="79" t="s">
        <v>12</v>
      </c>
      <c r="F91" s="79" t="s">
        <v>13</v>
      </c>
      <c r="G91" s="79" t="s">
        <v>58</v>
      </c>
      <c r="H91" s="57" t="s">
        <v>59</v>
      </c>
      <c r="I91" s="57" t="s">
        <v>60</v>
      </c>
      <c r="J91" s="57" t="s">
        <v>61</v>
      </c>
      <c r="K91" s="86" t="s">
        <v>62</v>
      </c>
    </row>
    <row r="92" spans="1:11" s="35" customFormat="1" ht="75" x14ac:dyDescent="0.25">
      <c r="A92" s="24">
        <v>1</v>
      </c>
      <c r="B92" s="206" t="s">
        <v>117</v>
      </c>
      <c r="C92" s="131" t="s">
        <v>118</v>
      </c>
      <c r="D92" s="29" t="s">
        <v>112</v>
      </c>
      <c r="E92" s="29">
        <v>1</v>
      </c>
      <c r="F92" s="25" t="s">
        <v>175</v>
      </c>
      <c r="G92" s="25">
        <v>30.5</v>
      </c>
      <c r="H92" s="36"/>
      <c r="I92" s="14">
        <f>24*G92*H92</f>
        <v>0</v>
      </c>
      <c r="J92" s="14">
        <f>I92*12</f>
        <v>0</v>
      </c>
      <c r="K92" s="144">
        <f>I92*24</f>
        <v>0</v>
      </c>
    </row>
    <row r="93" spans="1:11" s="35" customFormat="1" ht="55.15" customHeight="1" x14ac:dyDescent="0.25">
      <c r="A93" s="212">
        <v>2</v>
      </c>
      <c r="B93" s="207"/>
      <c r="C93" s="245" t="s">
        <v>119</v>
      </c>
      <c r="D93" s="241" t="s">
        <v>112</v>
      </c>
      <c r="E93" s="105">
        <v>1</v>
      </c>
      <c r="F93" s="1" t="s">
        <v>198</v>
      </c>
      <c r="G93" s="1">
        <v>21.5</v>
      </c>
      <c r="H93" s="37"/>
      <c r="I93" s="15">
        <f>12*G93*H93</f>
        <v>0</v>
      </c>
      <c r="J93" s="15">
        <f t="shared" ref="J93:J104" si="57">I93*12</f>
        <v>0</v>
      </c>
      <c r="K93" s="145">
        <f t="shared" ref="K93:K104" si="58">I93*24</f>
        <v>0</v>
      </c>
    </row>
    <row r="94" spans="1:11" s="33" customFormat="1" ht="40.9" customHeight="1" x14ac:dyDescent="0.25">
      <c r="A94" s="212"/>
      <c r="B94" s="207"/>
      <c r="C94" s="245"/>
      <c r="D94" s="241"/>
      <c r="E94" s="108">
        <v>1</v>
      </c>
      <c r="F94" s="1" t="s">
        <v>130</v>
      </c>
      <c r="G94" s="1">
        <v>30.5</v>
      </c>
      <c r="H94" s="15"/>
      <c r="I94" s="15">
        <f>H94*G94</f>
        <v>0</v>
      </c>
      <c r="J94" s="15">
        <f t="shared" si="57"/>
        <v>0</v>
      </c>
      <c r="K94" s="141">
        <f t="shared" si="58"/>
        <v>0</v>
      </c>
    </row>
    <row r="95" spans="1:11" s="35" customFormat="1" ht="40.9" customHeight="1" x14ac:dyDescent="0.25">
      <c r="A95" s="212">
        <v>3</v>
      </c>
      <c r="B95" s="207"/>
      <c r="C95" s="214" t="s">
        <v>113</v>
      </c>
      <c r="D95" s="241" t="s">
        <v>126</v>
      </c>
      <c r="E95" s="109">
        <v>1</v>
      </c>
      <c r="F95" s="1" t="s">
        <v>169</v>
      </c>
      <c r="G95" s="1">
        <v>30.5</v>
      </c>
      <c r="H95" s="37"/>
      <c r="I95" s="15">
        <f>24*G95*H95</f>
        <v>0</v>
      </c>
      <c r="J95" s="15">
        <f t="shared" si="57"/>
        <v>0</v>
      </c>
      <c r="K95" s="145">
        <f t="shared" si="58"/>
        <v>0</v>
      </c>
    </row>
    <row r="96" spans="1:11" s="33" customFormat="1" ht="40.9" customHeight="1" x14ac:dyDescent="0.25">
      <c r="A96" s="212"/>
      <c r="B96" s="207"/>
      <c r="C96" s="214"/>
      <c r="D96" s="241"/>
      <c r="E96" s="108">
        <v>1</v>
      </c>
      <c r="F96" s="1" t="s">
        <v>130</v>
      </c>
      <c r="G96" s="1">
        <v>30.5</v>
      </c>
      <c r="H96" s="15"/>
      <c r="I96" s="15">
        <f>H96*G96</f>
        <v>0</v>
      </c>
      <c r="J96" s="15">
        <f t="shared" ref="J96" si="59">I96*12</f>
        <v>0</v>
      </c>
      <c r="K96" s="141">
        <f t="shared" ref="K96" si="60">I96*24</f>
        <v>0</v>
      </c>
    </row>
    <row r="97" spans="1:11" s="35" customFormat="1" ht="40.9" customHeight="1" thickBot="1" x14ac:dyDescent="0.3">
      <c r="A97" s="10">
        <v>4</v>
      </c>
      <c r="B97" s="208"/>
      <c r="C97" s="130" t="s">
        <v>113</v>
      </c>
      <c r="D97" s="30" t="s">
        <v>126</v>
      </c>
      <c r="E97" s="40">
        <v>1</v>
      </c>
      <c r="F97" s="7" t="s">
        <v>199</v>
      </c>
      <c r="G97" s="7">
        <v>30.5</v>
      </c>
      <c r="H97" s="38"/>
      <c r="I97" s="13">
        <f>12*G97*H97</f>
        <v>0</v>
      </c>
      <c r="J97" s="13">
        <f t="shared" si="57"/>
        <v>0</v>
      </c>
      <c r="K97" s="146">
        <f t="shared" si="58"/>
        <v>0</v>
      </c>
    </row>
    <row r="98" spans="1:11" s="35" customFormat="1" ht="40.9" customHeight="1" x14ac:dyDescent="0.25">
      <c r="A98" s="211">
        <v>5</v>
      </c>
      <c r="B98" s="206" t="s">
        <v>120</v>
      </c>
      <c r="C98" s="246" t="s">
        <v>121</v>
      </c>
      <c r="D98" s="248" t="s">
        <v>114</v>
      </c>
      <c r="E98" s="217" t="s">
        <v>157</v>
      </c>
      <c r="F98" s="217"/>
      <c r="G98" s="25">
        <v>30.5</v>
      </c>
      <c r="H98" s="14"/>
      <c r="I98" s="14">
        <f>H98*16</f>
        <v>0</v>
      </c>
      <c r="J98" s="14">
        <f t="shared" si="57"/>
        <v>0</v>
      </c>
      <c r="K98" s="140">
        <f t="shared" si="58"/>
        <v>0</v>
      </c>
    </row>
    <row r="99" spans="1:11" s="33" customFormat="1" ht="40.9" customHeight="1" thickBot="1" x14ac:dyDescent="0.3">
      <c r="A99" s="219"/>
      <c r="B99" s="208"/>
      <c r="C99" s="247"/>
      <c r="D99" s="249"/>
      <c r="E99" s="71">
        <v>1</v>
      </c>
      <c r="F99" s="7" t="s">
        <v>130</v>
      </c>
      <c r="G99" s="7">
        <v>30.5</v>
      </c>
      <c r="H99" s="13"/>
      <c r="I99" s="13">
        <f>H99*G99</f>
        <v>0</v>
      </c>
      <c r="J99" s="13">
        <f t="shared" si="57"/>
        <v>0</v>
      </c>
      <c r="K99" s="142">
        <f t="shared" si="58"/>
        <v>0</v>
      </c>
    </row>
    <row r="100" spans="1:11" s="35" customFormat="1" ht="40.9" customHeight="1" x14ac:dyDescent="0.25">
      <c r="A100" s="24">
        <v>6</v>
      </c>
      <c r="B100" s="206" t="s">
        <v>122</v>
      </c>
      <c r="C100" s="131" t="s">
        <v>124</v>
      </c>
      <c r="D100" s="29" t="s">
        <v>115</v>
      </c>
      <c r="E100" s="70">
        <v>1</v>
      </c>
      <c r="F100" s="25" t="s">
        <v>176</v>
      </c>
      <c r="G100" s="25">
        <v>30.5</v>
      </c>
      <c r="H100" s="36"/>
      <c r="I100" s="14">
        <f>8*G100*H100</f>
        <v>0</v>
      </c>
      <c r="J100" s="14">
        <f t="shared" si="57"/>
        <v>0</v>
      </c>
      <c r="K100" s="144">
        <f t="shared" si="58"/>
        <v>0</v>
      </c>
    </row>
    <row r="101" spans="1:11" s="35" customFormat="1" ht="40.9" customHeight="1" x14ac:dyDescent="0.25">
      <c r="A101" s="212">
        <v>7</v>
      </c>
      <c r="B101" s="207"/>
      <c r="C101" s="245" t="s">
        <v>124</v>
      </c>
      <c r="D101" s="241" t="s">
        <v>115</v>
      </c>
      <c r="E101" s="109">
        <v>1</v>
      </c>
      <c r="F101" s="1" t="s">
        <v>170</v>
      </c>
      <c r="G101" s="1">
        <v>30.5</v>
      </c>
      <c r="H101" s="37"/>
      <c r="I101" s="15">
        <f>24*G101*H101</f>
        <v>0</v>
      </c>
      <c r="J101" s="15">
        <f t="shared" si="57"/>
        <v>0</v>
      </c>
      <c r="K101" s="145">
        <f t="shared" si="58"/>
        <v>0</v>
      </c>
    </row>
    <row r="102" spans="1:11" s="33" customFormat="1" ht="40.9" customHeight="1" thickBot="1" x14ac:dyDescent="0.3">
      <c r="A102" s="219"/>
      <c r="B102" s="208"/>
      <c r="C102" s="247"/>
      <c r="D102" s="249"/>
      <c r="E102" s="71">
        <v>1</v>
      </c>
      <c r="F102" s="7" t="s">
        <v>130</v>
      </c>
      <c r="G102" s="7">
        <v>30.5</v>
      </c>
      <c r="H102" s="13"/>
      <c r="I102" s="13">
        <f>H102*G102</f>
        <v>0</v>
      </c>
      <c r="J102" s="13">
        <f t="shared" ref="J102" si="61">I102*12</f>
        <v>0</v>
      </c>
      <c r="K102" s="142">
        <f t="shared" ref="K102" si="62">I102*24</f>
        <v>0</v>
      </c>
    </row>
    <row r="103" spans="1:11" s="35" customFormat="1" ht="40.9" customHeight="1" x14ac:dyDescent="0.25">
      <c r="A103" s="211">
        <v>8</v>
      </c>
      <c r="B103" s="206" t="s">
        <v>123</v>
      </c>
      <c r="C103" s="246" t="s">
        <v>125</v>
      </c>
      <c r="D103" s="248" t="s">
        <v>116</v>
      </c>
      <c r="E103" s="29">
        <v>1</v>
      </c>
      <c r="F103" s="25" t="s">
        <v>170</v>
      </c>
      <c r="G103" s="25">
        <v>30.5</v>
      </c>
      <c r="H103" s="36"/>
      <c r="I103" s="14">
        <f t="shared" ref="I103" si="63">24*G103*H103</f>
        <v>0</v>
      </c>
      <c r="J103" s="14">
        <f t="shared" si="57"/>
        <v>0</v>
      </c>
      <c r="K103" s="144">
        <f t="shared" si="58"/>
        <v>0</v>
      </c>
    </row>
    <row r="104" spans="1:11" s="33" customFormat="1" ht="40.9" customHeight="1" thickBot="1" x14ac:dyDescent="0.3">
      <c r="A104" s="219"/>
      <c r="B104" s="208"/>
      <c r="C104" s="247"/>
      <c r="D104" s="249"/>
      <c r="E104" s="71">
        <v>1</v>
      </c>
      <c r="F104" s="7" t="s">
        <v>130</v>
      </c>
      <c r="G104" s="7">
        <v>30.5</v>
      </c>
      <c r="H104" s="13"/>
      <c r="I104" s="13">
        <f>H104*G104</f>
        <v>0</v>
      </c>
      <c r="J104" s="13">
        <f t="shared" si="57"/>
        <v>0</v>
      </c>
      <c r="K104" s="142">
        <f t="shared" si="58"/>
        <v>0</v>
      </c>
    </row>
    <row r="105" spans="1:11" s="35" customFormat="1" ht="15.75" thickBot="1" x14ac:dyDescent="0.3">
      <c r="A105" s="87"/>
      <c r="B105" s="88"/>
      <c r="C105" s="132"/>
      <c r="D105" s="89"/>
      <c r="E105" s="89">
        <v>7</v>
      </c>
      <c r="F105" s="195" t="s">
        <v>180</v>
      </c>
      <c r="G105" s="196"/>
      <c r="H105" s="196"/>
      <c r="I105" s="114">
        <f>SUM(I92:I104)</f>
        <v>0</v>
      </c>
      <c r="J105" s="114">
        <f>SUM(J92:J104)</f>
        <v>0</v>
      </c>
      <c r="K105" s="147">
        <f>SUM(K92:K104)</f>
        <v>0</v>
      </c>
    </row>
    <row r="106" spans="1:11" s="35" customFormat="1" x14ac:dyDescent="0.25">
      <c r="C106" s="128"/>
      <c r="D106" s="50"/>
      <c r="E106" s="50"/>
      <c r="H106" s="51"/>
      <c r="I106" s="51"/>
      <c r="J106" s="51"/>
      <c r="K106" s="143"/>
    </row>
    <row r="107" spans="1:11" s="4" customFormat="1" x14ac:dyDescent="0.25">
      <c r="A107" s="210" t="s">
        <v>15</v>
      </c>
      <c r="B107" s="210"/>
      <c r="C107" s="210"/>
      <c r="D107" s="210"/>
      <c r="E107" s="2"/>
      <c r="F107" s="2"/>
      <c r="G107" s="8"/>
      <c r="H107" s="12"/>
      <c r="I107" s="12"/>
      <c r="J107" s="12"/>
      <c r="K107" s="28" t="s">
        <v>207</v>
      </c>
    </row>
    <row r="108" spans="1:11" s="35" customFormat="1" ht="15.75" thickBot="1" x14ac:dyDescent="0.3">
      <c r="C108" s="128"/>
      <c r="D108" s="50"/>
      <c r="E108" s="50"/>
      <c r="H108" s="51"/>
      <c r="I108" s="51"/>
      <c r="J108" s="51"/>
      <c r="K108" s="143"/>
    </row>
    <row r="109" spans="1:11" s="35" customFormat="1" ht="19.5" thickBot="1" x14ac:dyDescent="0.3">
      <c r="A109" s="197" t="s">
        <v>162</v>
      </c>
      <c r="B109" s="198"/>
      <c r="C109" s="198"/>
      <c r="D109" s="198"/>
      <c r="E109" s="198"/>
      <c r="F109" s="198"/>
      <c r="G109" s="198"/>
      <c r="H109" s="198"/>
      <c r="I109" s="198"/>
      <c r="J109" s="198"/>
      <c r="K109" s="199"/>
    </row>
    <row r="110" spans="1:11" s="35" customFormat="1" ht="26.25" thickBot="1" x14ac:dyDescent="0.3">
      <c r="A110" s="56" t="s">
        <v>64</v>
      </c>
      <c r="B110" s="19" t="s">
        <v>52</v>
      </c>
      <c r="C110" s="124" t="s">
        <v>10</v>
      </c>
      <c r="D110" s="112" t="s">
        <v>11</v>
      </c>
      <c r="E110" s="79" t="s">
        <v>12</v>
      </c>
      <c r="F110" s="79" t="s">
        <v>13</v>
      </c>
      <c r="G110" s="79" t="s">
        <v>58</v>
      </c>
      <c r="H110" s="58" t="s">
        <v>59</v>
      </c>
      <c r="I110" s="57" t="s">
        <v>60</v>
      </c>
      <c r="J110" s="57" t="s">
        <v>61</v>
      </c>
      <c r="K110" s="86" t="s">
        <v>62</v>
      </c>
    </row>
    <row r="111" spans="1:11" s="35" customFormat="1" ht="40.9" customHeight="1" x14ac:dyDescent="0.25">
      <c r="A111" s="250">
        <v>1</v>
      </c>
      <c r="B111" s="206" t="s">
        <v>65</v>
      </c>
      <c r="C111" s="222" t="s">
        <v>66</v>
      </c>
      <c r="D111" s="253" t="s">
        <v>102</v>
      </c>
      <c r="E111" s="31">
        <v>1</v>
      </c>
      <c r="F111" s="25" t="s">
        <v>170</v>
      </c>
      <c r="G111" s="44">
        <v>30.5</v>
      </c>
      <c r="H111" s="36"/>
      <c r="I111" s="64">
        <f>SUM(24*G111*H111)</f>
        <v>0</v>
      </c>
      <c r="J111" s="36">
        <f>I111*12</f>
        <v>0</v>
      </c>
      <c r="K111" s="91">
        <f>I111*24</f>
        <v>0</v>
      </c>
    </row>
    <row r="112" spans="1:11" s="33" customFormat="1" ht="40.9" customHeight="1" thickBot="1" x14ac:dyDescent="0.3">
      <c r="A112" s="251"/>
      <c r="B112" s="208"/>
      <c r="C112" s="252"/>
      <c r="D112" s="254"/>
      <c r="E112" s="71">
        <v>1</v>
      </c>
      <c r="F112" s="7" t="s">
        <v>130</v>
      </c>
      <c r="G112" s="7">
        <v>30.5</v>
      </c>
      <c r="H112" s="13"/>
      <c r="I112" s="13">
        <f>H112*G112</f>
        <v>0</v>
      </c>
      <c r="J112" s="13">
        <f t="shared" ref="J112" si="64">I112*12</f>
        <v>0</v>
      </c>
      <c r="K112" s="142">
        <f t="shared" ref="K112" si="65">I112*24</f>
        <v>0</v>
      </c>
    </row>
    <row r="113" spans="1:11" s="35" customFormat="1" ht="40.9" customHeight="1" x14ac:dyDescent="0.25">
      <c r="A113" s="269">
        <v>2</v>
      </c>
      <c r="B113" s="266" t="s">
        <v>67</v>
      </c>
      <c r="C113" s="222" t="s">
        <v>100</v>
      </c>
      <c r="D113" s="253" t="s">
        <v>101</v>
      </c>
      <c r="E113" s="217" t="s">
        <v>157</v>
      </c>
      <c r="F113" s="217"/>
      <c r="G113" s="25">
        <v>30.5</v>
      </c>
      <c r="H113" s="14"/>
      <c r="I113" s="14">
        <f>H113*16</f>
        <v>0</v>
      </c>
      <c r="J113" s="14">
        <f t="shared" ref="J113:J114" si="66">I113*12</f>
        <v>0</v>
      </c>
      <c r="K113" s="140">
        <f t="shared" ref="K113:K114" si="67">I113*24</f>
        <v>0</v>
      </c>
    </row>
    <row r="114" spans="1:11" s="33" customFormat="1" ht="40.9" customHeight="1" x14ac:dyDescent="0.25">
      <c r="A114" s="257"/>
      <c r="B114" s="267"/>
      <c r="C114" s="223"/>
      <c r="D114" s="256"/>
      <c r="E114" s="108">
        <v>1</v>
      </c>
      <c r="F114" s="1" t="s">
        <v>130</v>
      </c>
      <c r="G114" s="1">
        <v>30.5</v>
      </c>
      <c r="H114" s="15"/>
      <c r="I114" s="15">
        <f>H114*G114</f>
        <v>0</v>
      </c>
      <c r="J114" s="15">
        <f t="shared" si="66"/>
        <v>0</v>
      </c>
      <c r="K114" s="141">
        <f t="shared" si="67"/>
        <v>0</v>
      </c>
    </row>
    <row r="115" spans="1:11" s="35" customFormat="1" ht="40.9" customHeight="1" x14ac:dyDescent="0.25">
      <c r="A115" s="283">
        <v>3</v>
      </c>
      <c r="B115" s="267"/>
      <c r="C115" s="285" t="s">
        <v>68</v>
      </c>
      <c r="D115" s="287" t="s">
        <v>105</v>
      </c>
      <c r="E115" s="65">
        <v>1</v>
      </c>
      <c r="F115" s="1" t="s">
        <v>170</v>
      </c>
      <c r="G115" s="43">
        <v>30.5</v>
      </c>
      <c r="H115" s="37"/>
      <c r="I115" s="61">
        <f t="shared" ref="I115:I147" si="68">SUM(24*G115*H115)</f>
        <v>0</v>
      </c>
      <c r="J115" s="37">
        <f t="shared" ref="J115:J148" si="69">I115*12</f>
        <v>0</v>
      </c>
      <c r="K115" s="90">
        <f t="shared" ref="K115:K148" si="70">I115*24</f>
        <v>0</v>
      </c>
    </row>
    <row r="116" spans="1:11" s="33" customFormat="1" ht="40.9" customHeight="1" x14ac:dyDescent="0.25">
      <c r="A116" s="284"/>
      <c r="B116" s="267"/>
      <c r="C116" s="286"/>
      <c r="D116" s="288"/>
      <c r="E116" s="108">
        <v>1</v>
      </c>
      <c r="F116" s="1" t="s">
        <v>130</v>
      </c>
      <c r="G116" s="1">
        <v>30.5</v>
      </c>
      <c r="H116" s="15"/>
      <c r="I116" s="15">
        <f>H116*G116</f>
        <v>0</v>
      </c>
      <c r="J116" s="15">
        <f t="shared" si="69"/>
        <v>0</v>
      </c>
      <c r="K116" s="141">
        <f t="shared" si="70"/>
        <v>0</v>
      </c>
    </row>
    <row r="117" spans="1:11" s="35" customFormat="1" ht="40.9" customHeight="1" x14ac:dyDescent="0.25">
      <c r="A117" s="62">
        <v>4</v>
      </c>
      <c r="B117" s="267"/>
      <c r="C117" s="133" t="s">
        <v>69</v>
      </c>
      <c r="D117" s="32" t="s">
        <v>70</v>
      </c>
      <c r="E117" s="32">
        <v>1</v>
      </c>
      <c r="F117" s="1" t="s">
        <v>170</v>
      </c>
      <c r="G117" s="43">
        <v>30.5</v>
      </c>
      <c r="H117" s="37"/>
      <c r="I117" s="61">
        <f t="shared" si="68"/>
        <v>0</v>
      </c>
      <c r="J117" s="37">
        <f t="shared" si="69"/>
        <v>0</v>
      </c>
      <c r="K117" s="90">
        <f t="shared" si="70"/>
        <v>0</v>
      </c>
    </row>
    <row r="118" spans="1:11" s="35" customFormat="1" ht="40.9" customHeight="1" x14ac:dyDescent="0.25">
      <c r="A118" s="60">
        <v>5</v>
      </c>
      <c r="B118" s="267"/>
      <c r="C118" s="133" t="s">
        <v>69</v>
      </c>
      <c r="D118" s="32" t="s">
        <v>70</v>
      </c>
      <c r="E118" s="32">
        <v>1</v>
      </c>
      <c r="F118" s="1" t="s">
        <v>170</v>
      </c>
      <c r="G118" s="43">
        <v>30.5</v>
      </c>
      <c r="H118" s="37"/>
      <c r="I118" s="61">
        <f t="shared" si="68"/>
        <v>0</v>
      </c>
      <c r="J118" s="37">
        <f t="shared" si="69"/>
        <v>0</v>
      </c>
      <c r="K118" s="90">
        <f t="shared" si="70"/>
        <v>0</v>
      </c>
    </row>
    <row r="119" spans="1:11" s="35" customFormat="1" ht="40.9" customHeight="1" x14ac:dyDescent="0.25">
      <c r="A119" s="60">
        <v>6</v>
      </c>
      <c r="B119" s="267"/>
      <c r="C119" s="133" t="s">
        <v>69</v>
      </c>
      <c r="D119" s="32" t="s">
        <v>70</v>
      </c>
      <c r="E119" s="32" t="s">
        <v>71</v>
      </c>
      <c r="F119" s="1" t="s">
        <v>170</v>
      </c>
      <c r="G119" s="43">
        <v>30.5</v>
      </c>
      <c r="H119" s="37"/>
      <c r="I119" s="61">
        <f t="shared" si="68"/>
        <v>0</v>
      </c>
      <c r="J119" s="37">
        <f t="shared" si="69"/>
        <v>0</v>
      </c>
      <c r="K119" s="90">
        <f t="shared" si="70"/>
        <v>0</v>
      </c>
    </row>
    <row r="120" spans="1:11" s="35" customFormat="1" ht="40.9" customHeight="1" x14ac:dyDescent="0.25">
      <c r="A120" s="62">
        <v>7</v>
      </c>
      <c r="B120" s="267"/>
      <c r="C120" s="133" t="s">
        <v>69</v>
      </c>
      <c r="D120" s="32" t="s">
        <v>70</v>
      </c>
      <c r="E120" s="32">
        <v>1</v>
      </c>
      <c r="F120" s="1" t="s">
        <v>170</v>
      </c>
      <c r="G120" s="43">
        <v>30.5</v>
      </c>
      <c r="H120" s="37"/>
      <c r="I120" s="61">
        <f t="shared" si="68"/>
        <v>0</v>
      </c>
      <c r="J120" s="37">
        <f t="shared" si="69"/>
        <v>0</v>
      </c>
      <c r="K120" s="90">
        <f t="shared" si="70"/>
        <v>0</v>
      </c>
    </row>
    <row r="121" spans="1:11" s="35" customFormat="1" ht="40.9" customHeight="1" x14ac:dyDescent="0.25">
      <c r="A121" s="257">
        <v>8</v>
      </c>
      <c r="B121" s="267"/>
      <c r="C121" s="223" t="s">
        <v>69</v>
      </c>
      <c r="D121" s="256" t="s">
        <v>70</v>
      </c>
      <c r="E121" s="157">
        <v>1</v>
      </c>
      <c r="F121" s="158" t="s">
        <v>177</v>
      </c>
      <c r="G121" s="43">
        <v>30.5</v>
      </c>
      <c r="H121" s="37"/>
      <c r="I121" s="61">
        <f>SUM(12*G121*H121)</f>
        <v>0</v>
      </c>
      <c r="J121" s="37">
        <f t="shared" si="69"/>
        <v>0</v>
      </c>
      <c r="K121" s="90">
        <f t="shared" si="70"/>
        <v>0</v>
      </c>
    </row>
    <row r="122" spans="1:11" s="33" customFormat="1" ht="40.9" customHeight="1" thickBot="1" x14ac:dyDescent="0.3">
      <c r="A122" s="258"/>
      <c r="B122" s="268"/>
      <c r="C122" s="252"/>
      <c r="D122" s="254"/>
      <c r="E122" s="71">
        <v>1</v>
      </c>
      <c r="F122" s="7" t="s">
        <v>130</v>
      </c>
      <c r="G122" s="7">
        <v>30.5</v>
      </c>
      <c r="H122" s="13"/>
      <c r="I122" s="13">
        <f>H122*G122</f>
        <v>0</v>
      </c>
      <c r="J122" s="13">
        <f t="shared" si="69"/>
        <v>0</v>
      </c>
      <c r="K122" s="142">
        <f t="shared" si="70"/>
        <v>0</v>
      </c>
    </row>
    <row r="123" spans="1:11" s="35" customFormat="1" ht="40.9" customHeight="1" x14ac:dyDescent="0.25">
      <c r="A123" s="269">
        <v>9</v>
      </c>
      <c r="B123" s="206" t="s">
        <v>72</v>
      </c>
      <c r="C123" s="222" t="s">
        <v>73</v>
      </c>
      <c r="D123" s="253" t="s">
        <v>103</v>
      </c>
      <c r="E123" s="31">
        <v>1</v>
      </c>
      <c r="F123" s="25" t="s">
        <v>170</v>
      </c>
      <c r="G123" s="44">
        <v>30.5</v>
      </c>
      <c r="H123" s="36"/>
      <c r="I123" s="64">
        <f t="shared" si="68"/>
        <v>0</v>
      </c>
      <c r="J123" s="36">
        <f t="shared" si="69"/>
        <v>0</v>
      </c>
      <c r="K123" s="91">
        <f t="shared" si="70"/>
        <v>0</v>
      </c>
    </row>
    <row r="124" spans="1:11" s="33" customFormat="1" ht="40.9" customHeight="1" x14ac:dyDescent="0.25">
      <c r="A124" s="257"/>
      <c r="B124" s="207"/>
      <c r="C124" s="223"/>
      <c r="D124" s="256"/>
      <c r="E124" s="108">
        <v>1</v>
      </c>
      <c r="F124" s="1" t="s">
        <v>130</v>
      </c>
      <c r="G124" s="1">
        <v>30.5</v>
      </c>
      <c r="H124" s="15"/>
      <c r="I124" s="15">
        <f>H124*G124</f>
        <v>0</v>
      </c>
      <c r="J124" s="15">
        <f t="shared" ref="J124" si="71">I124*12</f>
        <v>0</v>
      </c>
      <c r="K124" s="141">
        <f t="shared" ref="K124" si="72">I124*24</f>
        <v>0</v>
      </c>
    </row>
    <row r="125" spans="1:11" s="35" customFormat="1" ht="40.9" customHeight="1" x14ac:dyDescent="0.25">
      <c r="A125" s="255">
        <v>10</v>
      </c>
      <c r="B125" s="207"/>
      <c r="C125" s="223" t="s">
        <v>74</v>
      </c>
      <c r="D125" s="256" t="s">
        <v>104</v>
      </c>
      <c r="E125" s="32">
        <v>1</v>
      </c>
      <c r="F125" s="1" t="s">
        <v>170</v>
      </c>
      <c r="G125" s="43">
        <v>30.5</v>
      </c>
      <c r="H125" s="37"/>
      <c r="I125" s="61">
        <f t="shared" si="68"/>
        <v>0</v>
      </c>
      <c r="J125" s="37">
        <f t="shared" si="69"/>
        <v>0</v>
      </c>
      <c r="K125" s="90">
        <f t="shared" si="70"/>
        <v>0</v>
      </c>
    </row>
    <row r="126" spans="1:11" s="33" customFormat="1" ht="40.9" customHeight="1" thickBot="1" x14ac:dyDescent="0.3">
      <c r="A126" s="251"/>
      <c r="B126" s="208"/>
      <c r="C126" s="252"/>
      <c r="D126" s="254"/>
      <c r="E126" s="71">
        <v>1</v>
      </c>
      <c r="F126" s="7" t="s">
        <v>130</v>
      </c>
      <c r="G126" s="7">
        <v>30.5</v>
      </c>
      <c r="H126" s="13"/>
      <c r="I126" s="13">
        <f>H126*G126</f>
        <v>0</v>
      </c>
      <c r="J126" s="13">
        <f t="shared" si="69"/>
        <v>0</v>
      </c>
      <c r="K126" s="142">
        <f t="shared" si="70"/>
        <v>0</v>
      </c>
    </row>
    <row r="127" spans="1:11" s="35" customFormat="1" ht="40.9" customHeight="1" x14ac:dyDescent="0.25">
      <c r="A127" s="59">
        <v>11</v>
      </c>
      <c r="B127" s="263" t="s">
        <v>75</v>
      </c>
      <c r="C127" s="134" t="s">
        <v>76</v>
      </c>
      <c r="D127" s="34" t="s">
        <v>77</v>
      </c>
      <c r="E127" s="34">
        <v>1</v>
      </c>
      <c r="F127" s="25" t="s">
        <v>170</v>
      </c>
      <c r="G127" s="44">
        <v>30.5</v>
      </c>
      <c r="H127" s="36"/>
      <c r="I127" s="64">
        <f t="shared" si="68"/>
        <v>0</v>
      </c>
      <c r="J127" s="36">
        <f t="shared" si="69"/>
        <v>0</v>
      </c>
      <c r="K127" s="91">
        <f t="shared" si="70"/>
        <v>0</v>
      </c>
    </row>
    <row r="128" spans="1:11" s="35" customFormat="1" ht="40.9" customHeight="1" x14ac:dyDescent="0.25">
      <c r="A128" s="257">
        <v>12</v>
      </c>
      <c r="B128" s="264"/>
      <c r="C128" s="259" t="s">
        <v>78</v>
      </c>
      <c r="D128" s="261" t="s">
        <v>77</v>
      </c>
      <c r="E128" s="116">
        <v>1</v>
      </c>
      <c r="F128" s="1" t="s">
        <v>106</v>
      </c>
      <c r="G128" s="43">
        <v>21.5</v>
      </c>
      <c r="H128" s="37"/>
      <c r="I128" s="61">
        <f>SUM(16*G128*H128)+(1*9*24*H128)</f>
        <v>0</v>
      </c>
      <c r="J128" s="37">
        <f t="shared" si="69"/>
        <v>0</v>
      </c>
      <c r="K128" s="90">
        <f t="shared" si="70"/>
        <v>0</v>
      </c>
    </row>
    <row r="129" spans="1:11" s="33" customFormat="1" ht="40.9" customHeight="1" thickBot="1" x14ac:dyDescent="0.3">
      <c r="A129" s="258"/>
      <c r="B129" s="265"/>
      <c r="C129" s="260"/>
      <c r="D129" s="262"/>
      <c r="E129" s="71">
        <v>1</v>
      </c>
      <c r="F129" s="7" t="s">
        <v>130</v>
      </c>
      <c r="G129" s="7">
        <v>30.5</v>
      </c>
      <c r="H129" s="13"/>
      <c r="I129" s="13">
        <f>H129*G129</f>
        <v>0</v>
      </c>
      <c r="J129" s="13">
        <f t="shared" ref="J129" si="73">I129*12</f>
        <v>0</v>
      </c>
      <c r="K129" s="142">
        <f t="shared" ref="K129" si="74">I129*24</f>
        <v>0</v>
      </c>
    </row>
    <row r="130" spans="1:11" s="35" customFormat="1" ht="40.9" customHeight="1" x14ac:dyDescent="0.25">
      <c r="A130" s="250">
        <v>13</v>
      </c>
      <c r="B130" s="266" t="s">
        <v>108</v>
      </c>
      <c r="C130" s="222" t="s">
        <v>107</v>
      </c>
      <c r="D130" s="253" t="s">
        <v>79</v>
      </c>
      <c r="E130" s="66">
        <v>1</v>
      </c>
      <c r="F130" s="25" t="s">
        <v>170</v>
      </c>
      <c r="G130" s="44">
        <v>30.5</v>
      </c>
      <c r="H130" s="36"/>
      <c r="I130" s="64">
        <f t="shared" si="68"/>
        <v>0</v>
      </c>
      <c r="J130" s="36">
        <f t="shared" si="69"/>
        <v>0</v>
      </c>
      <c r="K130" s="91">
        <f t="shared" si="70"/>
        <v>0</v>
      </c>
    </row>
    <row r="131" spans="1:11" s="33" customFormat="1" ht="40.9" customHeight="1" thickBot="1" x14ac:dyDescent="0.3">
      <c r="A131" s="251"/>
      <c r="B131" s="268"/>
      <c r="C131" s="252"/>
      <c r="D131" s="254"/>
      <c r="E131" s="71">
        <v>1</v>
      </c>
      <c r="F131" s="7" t="s">
        <v>130</v>
      </c>
      <c r="G131" s="7">
        <v>30.5</v>
      </c>
      <c r="H131" s="13"/>
      <c r="I131" s="13">
        <f>H131*G131</f>
        <v>0</v>
      </c>
      <c r="J131" s="13">
        <f t="shared" si="69"/>
        <v>0</v>
      </c>
      <c r="K131" s="142">
        <f t="shared" si="70"/>
        <v>0</v>
      </c>
    </row>
    <row r="132" spans="1:11" s="35" customFormat="1" ht="40.9" customHeight="1" x14ac:dyDescent="0.25">
      <c r="A132" s="269">
        <v>14</v>
      </c>
      <c r="B132" s="266" t="s">
        <v>80</v>
      </c>
      <c r="C132" s="272" t="s">
        <v>81</v>
      </c>
      <c r="D132" s="275" t="s">
        <v>82</v>
      </c>
      <c r="E132" s="66">
        <v>1</v>
      </c>
      <c r="F132" s="25" t="s">
        <v>170</v>
      </c>
      <c r="G132" s="44">
        <v>30.5</v>
      </c>
      <c r="H132" s="36"/>
      <c r="I132" s="64">
        <f t="shared" si="68"/>
        <v>0</v>
      </c>
      <c r="J132" s="36">
        <f t="shared" si="69"/>
        <v>0</v>
      </c>
      <c r="K132" s="91">
        <f t="shared" si="70"/>
        <v>0</v>
      </c>
    </row>
    <row r="133" spans="1:11" s="33" customFormat="1" ht="40.9" customHeight="1" x14ac:dyDescent="0.25">
      <c r="A133" s="257"/>
      <c r="B133" s="267"/>
      <c r="C133" s="274"/>
      <c r="D133" s="276"/>
      <c r="E133" s="108">
        <v>1</v>
      </c>
      <c r="F133" s="1" t="s">
        <v>130</v>
      </c>
      <c r="G133" s="1">
        <v>30.5</v>
      </c>
      <c r="H133" s="15"/>
      <c r="I133" s="15">
        <f>H133*G133</f>
        <v>0</v>
      </c>
      <c r="J133" s="15">
        <f t="shared" ref="J133" si="75">I133*12</f>
        <v>0</v>
      </c>
      <c r="K133" s="141">
        <f t="shared" ref="K133" si="76">I133*24</f>
        <v>0</v>
      </c>
    </row>
    <row r="134" spans="1:11" s="35" customFormat="1" ht="40.9" customHeight="1" x14ac:dyDescent="0.25">
      <c r="A134" s="257">
        <v>15</v>
      </c>
      <c r="B134" s="267"/>
      <c r="C134" s="274" t="s">
        <v>81</v>
      </c>
      <c r="D134" s="256" t="s">
        <v>83</v>
      </c>
      <c r="E134" s="117">
        <v>1</v>
      </c>
      <c r="F134" s="1" t="s">
        <v>170</v>
      </c>
      <c r="G134" s="43">
        <v>30.5</v>
      </c>
      <c r="H134" s="37"/>
      <c r="I134" s="61">
        <f t="shared" si="68"/>
        <v>0</v>
      </c>
      <c r="J134" s="37">
        <f t="shared" si="69"/>
        <v>0</v>
      </c>
      <c r="K134" s="90">
        <f t="shared" si="70"/>
        <v>0</v>
      </c>
    </row>
    <row r="135" spans="1:11" s="33" customFormat="1" ht="40.9" customHeight="1" thickBot="1" x14ac:dyDescent="0.3">
      <c r="A135" s="258"/>
      <c r="B135" s="268"/>
      <c r="C135" s="273"/>
      <c r="D135" s="254"/>
      <c r="E135" s="71">
        <v>1</v>
      </c>
      <c r="F135" s="7" t="s">
        <v>130</v>
      </c>
      <c r="G135" s="7">
        <v>30.5</v>
      </c>
      <c r="H135" s="13"/>
      <c r="I135" s="13">
        <f>H135*G135</f>
        <v>0</v>
      </c>
      <c r="J135" s="13">
        <f t="shared" si="69"/>
        <v>0</v>
      </c>
      <c r="K135" s="142">
        <f t="shared" si="70"/>
        <v>0</v>
      </c>
    </row>
    <row r="136" spans="1:11" s="35" customFormat="1" ht="40.9" customHeight="1" x14ac:dyDescent="0.25">
      <c r="A136" s="250">
        <v>16</v>
      </c>
      <c r="B136" s="270" t="s">
        <v>84</v>
      </c>
      <c r="C136" s="272" t="s">
        <v>85</v>
      </c>
      <c r="D136" s="253" t="s">
        <v>86</v>
      </c>
      <c r="E136" s="118">
        <v>1</v>
      </c>
      <c r="F136" s="25" t="s">
        <v>109</v>
      </c>
      <c r="G136" s="44">
        <v>30.5</v>
      </c>
      <c r="H136" s="36"/>
      <c r="I136" s="64">
        <f>SUM(16*G136*H136)</f>
        <v>0</v>
      </c>
      <c r="J136" s="36">
        <f t="shared" si="69"/>
        <v>0</v>
      </c>
      <c r="K136" s="91">
        <f t="shared" si="70"/>
        <v>0</v>
      </c>
    </row>
    <row r="137" spans="1:11" s="33" customFormat="1" ht="40.9" customHeight="1" thickBot="1" x14ac:dyDescent="0.3">
      <c r="A137" s="251"/>
      <c r="B137" s="271"/>
      <c r="C137" s="273"/>
      <c r="D137" s="254"/>
      <c r="E137" s="71">
        <v>1</v>
      </c>
      <c r="F137" s="7" t="s">
        <v>130</v>
      </c>
      <c r="G137" s="7">
        <v>30.5</v>
      </c>
      <c r="H137" s="13"/>
      <c r="I137" s="13">
        <f>H137*G137</f>
        <v>0</v>
      </c>
      <c r="J137" s="13">
        <f t="shared" ref="J137" si="77">I137*12</f>
        <v>0</v>
      </c>
      <c r="K137" s="142">
        <f t="shared" ref="K137" si="78">I137*24</f>
        <v>0</v>
      </c>
    </row>
    <row r="138" spans="1:11" s="35" customFormat="1" ht="40.9" customHeight="1" x14ac:dyDescent="0.25">
      <c r="A138" s="269">
        <v>17</v>
      </c>
      <c r="B138" s="270" t="s">
        <v>87</v>
      </c>
      <c r="C138" s="272" t="s">
        <v>88</v>
      </c>
      <c r="D138" s="253" t="s">
        <v>89</v>
      </c>
      <c r="E138" s="118">
        <v>1</v>
      </c>
      <c r="F138" s="25" t="s">
        <v>178</v>
      </c>
      <c r="G138" s="44">
        <v>30.5</v>
      </c>
      <c r="H138" s="36"/>
      <c r="I138" s="64">
        <f>SUM(16*G138*H138)</f>
        <v>0</v>
      </c>
      <c r="J138" s="36">
        <f t="shared" si="69"/>
        <v>0</v>
      </c>
      <c r="K138" s="91">
        <f t="shared" si="70"/>
        <v>0</v>
      </c>
    </row>
    <row r="139" spans="1:11" s="33" customFormat="1" ht="40.9" customHeight="1" thickBot="1" x14ac:dyDescent="0.3">
      <c r="A139" s="258"/>
      <c r="B139" s="271"/>
      <c r="C139" s="273"/>
      <c r="D139" s="254"/>
      <c r="E139" s="71">
        <v>1</v>
      </c>
      <c r="F139" s="7" t="s">
        <v>130</v>
      </c>
      <c r="G139" s="7">
        <v>30.5</v>
      </c>
      <c r="H139" s="13"/>
      <c r="I139" s="13">
        <f>H139*G139</f>
        <v>0</v>
      </c>
      <c r="J139" s="13">
        <f t="shared" si="69"/>
        <v>0</v>
      </c>
      <c r="K139" s="142">
        <f t="shared" si="70"/>
        <v>0</v>
      </c>
    </row>
    <row r="140" spans="1:11" ht="40.9" customHeight="1" x14ac:dyDescent="0.25">
      <c r="A140" s="269">
        <v>18</v>
      </c>
      <c r="B140" s="229" t="s">
        <v>90</v>
      </c>
      <c r="C140" s="279" t="s">
        <v>91</v>
      </c>
      <c r="D140" s="281" t="s">
        <v>92</v>
      </c>
      <c r="E140" s="67">
        <v>1</v>
      </c>
      <c r="F140" s="6" t="s">
        <v>170</v>
      </c>
      <c r="G140" s="44">
        <v>30.5</v>
      </c>
      <c r="H140" s="21"/>
      <c r="I140" s="20">
        <f t="shared" si="68"/>
        <v>0</v>
      </c>
      <c r="J140" s="21">
        <f t="shared" si="69"/>
        <v>0</v>
      </c>
      <c r="K140" s="92">
        <f t="shared" si="70"/>
        <v>0</v>
      </c>
    </row>
    <row r="141" spans="1:11" s="33" customFormat="1" ht="40.9" customHeight="1" x14ac:dyDescent="0.25">
      <c r="A141" s="257"/>
      <c r="B141" s="230"/>
      <c r="C141" s="289"/>
      <c r="D141" s="290"/>
      <c r="E141" s="108">
        <v>1</v>
      </c>
      <c r="F141" s="1" t="s">
        <v>130</v>
      </c>
      <c r="G141" s="1">
        <v>30.5</v>
      </c>
      <c r="H141" s="15"/>
      <c r="I141" s="15">
        <f>H141*G141</f>
        <v>0</v>
      </c>
      <c r="J141" s="15">
        <f t="shared" ref="J141" si="79">I141*12</f>
        <v>0</v>
      </c>
      <c r="K141" s="141">
        <f t="shared" ref="K141" si="80">I141*24</f>
        <v>0</v>
      </c>
    </row>
    <row r="142" spans="1:11" ht="40.9" customHeight="1" x14ac:dyDescent="0.25">
      <c r="A142" s="255">
        <v>19</v>
      </c>
      <c r="B142" s="230"/>
      <c r="C142" s="289" t="s">
        <v>93</v>
      </c>
      <c r="D142" s="290" t="s">
        <v>94</v>
      </c>
      <c r="E142" s="32">
        <v>1</v>
      </c>
      <c r="F142" s="119" t="s">
        <v>170</v>
      </c>
      <c r="G142" s="43">
        <v>30.5</v>
      </c>
      <c r="H142" s="120"/>
      <c r="I142" s="121">
        <f t="shared" si="68"/>
        <v>0</v>
      </c>
      <c r="J142" s="120">
        <f t="shared" si="69"/>
        <v>0</v>
      </c>
      <c r="K142" s="122">
        <f t="shared" si="70"/>
        <v>0</v>
      </c>
    </row>
    <row r="143" spans="1:11" s="33" customFormat="1" ht="40.9" customHeight="1" thickBot="1" x14ac:dyDescent="0.3">
      <c r="A143" s="251"/>
      <c r="B143" s="231"/>
      <c r="C143" s="280"/>
      <c r="D143" s="282"/>
      <c r="E143" s="71">
        <v>1</v>
      </c>
      <c r="F143" s="7" t="s">
        <v>130</v>
      </c>
      <c r="G143" s="7">
        <v>30.5</v>
      </c>
      <c r="H143" s="13"/>
      <c r="I143" s="13">
        <f>H143*G143</f>
        <v>0</v>
      </c>
      <c r="J143" s="13">
        <f t="shared" si="69"/>
        <v>0</v>
      </c>
      <c r="K143" s="142">
        <f t="shared" si="70"/>
        <v>0</v>
      </c>
    </row>
    <row r="144" spans="1:11" ht="40.9" customHeight="1" x14ac:dyDescent="0.25">
      <c r="A144" s="269">
        <v>20</v>
      </c>
      <c r="B144" s="229" t="s">
        <v>95</v>
      </c>
      <c r="C144" s="291" t="s">
        <v>96</v>
      </c>
      <c r="D144" s="281" t="s">
        <v>111</v>
      </c>
      <c r="E144" s="31">
        <v>1</v>
      </c>
      <c r="F144" s="6" t="s">
        <v>170</v>
      </c>
      <c r="G144" s="44">
        <v>30.5</v>
      </c>
      <c r="H144" s="21"/>
      <c r="I144" s="20">
        <f t="shared" si="68"/>
        <v>0</v>
      </c>
      <c r="J144" s="21">
        <f t="shared" si="69"/>
        <v>0</v>
      </c>
      <c r="K144" s="92">
        <f t="shared" si="70"/>
        <v>0</v>
      </c>
    </row>
    <row r="145" spans="1:13" s="33" customFormat="1" ht="40.9" customHeight="1" x14ac:dyDescent="0.25">
      <c r="A145" s="257"/>
      <c r="B145" s="230"/>
      <c r="C145" s="292"/>
      <c r="D145" s="290"/>
      <c r="E145" s="108">
        <v>1</v>
      </c>
      <c r="F145" s="1" t="s">
        <v>130</v>
      </c>
      <c r="G145" s="1">
        <v>30.5</v>
      </c>
      <c r="H145" s="15"/>
      <c r="I145" s="15">
        <f>H145*G145</f>
        <v>0</v>
      </c>
      <c r="J145" s="15">
        <f t="shared" ref="J145" si="81">I145*12</f>
        <v>0</v>
      </c>
      <c r="K145" s="141">
        <f t="shared" ref="K145" si="82">I145*24</f>
        <v>0</v>
      </c>
    </row>
    <row r="146" spans="1:13" ht="40.9" customHeight="1" thickBot="1" x14ac:dyDescent="0.3">
      <c r="A146" s="63">
        <v>21</v>
      </c>
      <c r="B146" s="231"/>
      <c r="C146" s="135" t="s">
        <v>96</v>
      </c>
      <c r="D146" s="76" t="s">
        <v>111</v>
      </c>
      <c r="E146" s="154">
        <v>1</v>
      </c>
      <c r="F146" s="155" t="s">
        <v>97</v>
      </c>
      <c r="G146" s="153">
        <v>30.5</v>
      </c>
      <c r="H146" s="38"/>
      <c r="I146" s="156">
        <f>SUM(12*G146*H146)</f>
        <v>0</v>
      </c>
      <c r="J146" s="22">
        <f t="shared" si="69"/>
        <v>0</v>
      </c>
      <c r="K146" s="93">
        <f t="shared" si="70"/>
        <v>0</v>
      </c>
    </row>
    <row r="147" spans="1:13" ht="40.9" customHeight="1" x14ac:dyDescent="0.25">
      <c r="A147" s="269">
        <v>22</v>
      </c>
      <c r="B147" s="277" t="s">
        <v>98</v>
      </c>
      <c r="C147" s="279" t="s">
        <v>99</v>
      </c>
      <c r="D147" s="281" t="s">
        <v>110</v>
      </c>
      <c r="E147" s="31">
        <v>1</v>
      </c>
      <c r="F147" s="6" t="s">
        <v>170</v>
      </c>
      <c r="G147" s="44">
        <v>30.5</v>
      </c>
      <c r="H147" s="21"/>
      <c r="I147" s="20">
        <f t="shared" si="68"/>
        <v>0</v>
      </c>
      <c r="J147" s="21">
        <f t="shared" si="69"/>
        <v>0</v>
      </c>
      <c r="K147" s="92">
        <f t="shared" si="70"/>
        <v>0</v>
      </c>
    </row>
    <row r="148" spans="1:13" s="33" customFormat="1" ht="40.9" customHeight="1" thickBot="1" x14ac:dyDescent="0.3">
      <c r="A148" s="258"/>
      <c r="B148" s="278"/>
      <c r="C148" s="280"/>
      <c r="D148" s="282"/>
      <c r="E148" s="71">
        <v>1</v>
      </c>
      <c r="F148" s="7" t="s">
        <v>130</v>
      </c>
      <c r="G148" s="7">
        <v>30.5</v>
      </c>
      <c r="H148" s="13"/>
      <c r="I148" s="13">
        <f>H148*G148</f>
        <v>0</v>
      </c>
      <c r="J148" s="13">
        <f t="shared" si="69"/>
        <v>0</v>
      </c>
      <c r="K148" s="142">
        <f t="shared" si="70"/>
        <v>0</v>
      </c>
    </row>
    <row r="149" spans="1:13" ht="19.899999999999999" customHeight="1" thickBot="1" x14ac:dyDescent="0.3">
      <c r="A149" s="99"/>
      <c r="B149" s="95"/>
      <c r="C149" s="136"/>
      <c r="D149" s="95"/>
      <c r="E149" s="96">
        <v>21</v>
      </c>
      <c r="F149" s="224" t="s">
        <v>179</v>
      </c>
      <c r="G149" s="225"/>
      <c r="H149" s="225"/>
      <c r="I149" s="26">
        <f>SUM(I111:I148)</f>
        <v>0</v>
      </c>
      <c r="J149" s="26">
        <f>I149*12</f>
        <v>0</v>
      </c>
      <c r="K149" s="27">
        <f>I149*24</f>
        <v>0</v>
      </c>
    </row>
    <row r="150" spans="1:13" ht="19.899999999999999" customHeight="1" thickBot="1" x14ac:dyDescent="0.3">
      <c r="A150" s="228" t="s">
        <v>191</v>
      </c>
      <c r="B150" s="228"/>
      <c r="C150" s="228"/>
      <c r="D150" s="228"/>
      <c r="E150" s="97">
        <f>E149+E105+E86+E34</f>
        <v>61</v>
      </c>
      <c r="F150" s="224"/>
      <c r="G150" s="225"/>
      <c r="H150" s="226"/>
      <c r="I150" s="41"/>
      <c r="J150" s="41"/>
      <c r="K150" s="148"/>
    </row>
    <row r="151" spans="1:13" ht="19.899999999999999" customHeight="1" thickBot="1" x14ac:dyDescent="0.3">
      <c r="A151" s="87"/>
      <c r="B151" s="94"/>
      <c r="C151" s="137"/>
      <c r="D151" s="113" t="s">
        <v>200</v>
      </c>
      <c r="E151" s="98">
        <v>12</v>
      </c>
      <c r="F151" s="227" t="s">
        <v>183</v>
      </c>
      <c r="G151" s="225"/>
      <c r="H151" s="226"/>
      <c r="I151" s="42">
        <f>I34+I86+I105+I149</f>
        <v>0</v>
      </c>
      <c r="J151" s="42">
        <f>J34+J86+J105+J149</f>
        <v>0</v>
      </c>
      <c r="K151" s="149">
        <f>K34+K86+K105+K149</f>
        <v>0</v>
      </c>
      <c r="M151" s="102"/>
    </row>
    <row r="153" spans="1:13" x14ac:dyDescent="0.25">
      <c r="A153" s="100" t="s">
        <v>193</v>
      </c>
      <c r="B153" s="72"/>
      <c r="C153" s="138"/>
      <c r="D153" s="73"/>
      <c r="E153" s="173"/>
      <c r="F153" s="172"/>
      <c r="G153" s="187"/>
      <c r="H153" s="188"/>
      <c r="I153" s="168"/>
      <c r="J153" s="168"/>
      <c r="M153" s="77"/>
    </row>
    <row r="154" spans="1:13" ht="14.45" customHeight="1" x14ac:dyDescent="0.25">
      <c r="A154" s="241" t="s">
        <v>184</v>
      </c>
      <c r="B154" s="241"/>
      <c r="C154" s="241"/>
      <c r="D154" s="241"/>
      <c r="E154" s="174">
        <v>38</v>
      </c>
      <c r="F154" s="168"/>
      <c r="G154" s="169"/>
      <c r="H154" s="168"/>
      <c r="I154" s="168"/>
      <c r="J154" s="168"/>
      <c r="M154" s="103"/>
    </row>
    <row r="155" spans="1:13" x14ac:dyDescent="0.25">
      <c r="A155" s="241" t="s">
        <v>185</v>
      </c>
      <c r="B155" s="241"/>
      <c r="C155" s="241"/>
      <c r="D155" s="241"/>
      <c r="E155" s="174">
        <v>1</v>
      </c>
      <c r="F155" s="168"/>
      <c r="G155" s="169"/>
      <c r="H155" s="168"/>
      <c r="I155" s="168"/>
      <c r="J155" s="168"/>
      <c r="M155" s="78"/>
    </row>
    <row r="156" spans="1:13" x14ac:dyDescent="0.25">
      <c r="A156" s="242" t="s">
        <v>186</v>
      </c>
      <c r="B156" s="242"/>
      <c r="C156" s="242"/>
      <c r="D156" s="242"/>
      <c r="E156" s="175">
        <v>3</v>
      </c>
      <c r="F156" s="168"/>
      <c r="G156" s="169"/>
      <c r="H156" s="168"/>
      <c r="I156" s="168"/>
      <c r="J156" s="168"/>
      <c r="M156" s="78"/>
    </row>
    <row r="157" spans="1:13" x14ac:dyDescent="0.25">
      <c r="A157" s="243" t="s">
        <v>187</v>
      </c>
      <c r="B157" s="243"/>
      <c r="C157" s="243"/>
      <c r="D157" s="243"/>
      <c r="E157" s="176">
        <v>2</v>
      </c>
      <c r="F157" s="168"/>
      <c r="G157" s="169"/>
      <c r="H157" s="168"/>
      <c r="I157" s="168"/>
      <c r="J157" s="168"/>
      <c r="M157" s="78"/>
    </row>
    <row r="158" spans="1:13" x14ac:dyDescent="0.25">
      <c r="A158" s="244" t="s">
        <v>197</v>
      </c>
      <c r="B158" s="244"/>
      <c r="C158" s="244"/>
      <c r="D158" s="244"/>
      <c r="E158" s="177">
        <v>3</v>
      </c>
      <c r="F158" s="168"/>
      <c r="G158" s="169"/>
      <c r="H158" s="168"/>
      <c r="I158" s="168"/>
      <c r="J158" s="168"/>
      <c r="M158" s="78"/>
    </row>
    <row r="159" spans="1:13" x14ac:dyDescent="0.25">
      <c r="A159" s="235" t="s">
        <v>188</v>
      </c>
      <c r="B159" s="235"/>
      <c r="C159" s="235"/>
      <c r="D159" s="235"/>
      <c r="E159" s="178">
        <v>6</v>
      </c>
      <c r="F159" s="168"/>
      <c r="G159" s="169"/>
      <c r="H159" s="168"/>
      <c r="I159" s="168"/>
      <c r="J159" s="168"/>
      <c r="M159" s="103"/>
    </row>
    <row r="160" spans="1:13" x14ac:dyDescent="0.25">
      <c r="A160" s="236" t="s">
        <v>202</v>
      </c>
      <c r="B160" s="236"/>
      <c r="C160" s="236"/>
      <c r="D160" s="236"/>
      <c r="E160" s="179">
        <v>4</v>
      </c>
      <c r="F160" s="168"/>
      <c r="G160" s="169"/>
      <c r="H160" s="168"/>
      <c r="I160" s="168"/>
      <c r="J160" s="168"/>
      <c r="M160" s="78"/>
    </row>
    <row r="161" spans="1:13" x14ac:dyDescent="0.25">
      <c r="A161" s="237" t="s">
        <v>189</v>
      </c>
      <c r="B161" s="237"/>
      <c r="C161" s="237"/>
      <c r="D161" s="237"/>
      <c r="E161" s="180">
        <v>3</v>
      </c>
      <c r="F161" s="168"/>
      <c r="G161" s="169"/>
      <c r="H161" s="168"/>
      <c r="I161" s="168"/>
      <c r="J161" s="168"/>
      <c r="M161" s="103"/>
    </row>
    <row r="162" spans="1:13" x14ac:dyDescent="0.25">
      <c r="A162" s="238" t="s">
        <v>190</v>
      </c>
      <c r="B162" s="238"/>
      <c r="C162" s="238"/>
      <c r="D162" s="238"/>
      <c r="E162" s="181">
        <v>1</v>
      </c>
      <c r="F162" s="168"/>
      <c r="G162" s="169"/>
      <c r="H162" s="168"/>
      <c r="I162" s="168"/>
      <c r="J162" s="168"/>
      <c r="M162" s="78"/>
    </row>
    <row r="163" spans="1:13" ht="14.45" customHeight="1" x14ac:dyDescent="0.25">
      <c r="A163" s="228" t="s">
        <v>208</v>
      </c>
      <c r="B163" s="228"/>
      <c r="C163" s="228"/>
      <c r="D163" s="228"/>
      <c r="E163" s="182">
        <f>SUM(E154:E162)</f>
        <v>61</v>
      </c>
      <c r="F163" s="168"/>
      <c r="G163" s="169"/>
      <c r="H163" s="168"/>
      <c r="I163" s="168"/>
      <c r="J163" s="168"/>
      <c r="M163" s="78"/>
    </row>
    <row r="164" spans="1:13" x14ac:dyDescent="0.25">
      <c r="A164" s="240" t="s">
        <v>201</v>
      </c>
      <c r="B164" s="240"/>
      <c r="C164" s="240"/>
      <c r="D164" s="240"/>
      <c r="E164" s="183">
        <v>53</v>
      </c>
      <c r="F164" s="189"/>
      <c r="G164" s="169"/>
      <c r="H164" s="168"/>
      <c r="I164" s="168"/>
      <c r="J164" s="189"/>
      <c r="M164" s="23"/>
    </row>
    <row r="165" spans="1:13" ht="14.45" customHeight="1" x14ac:dyDescent="0.25">
      <c r="A165" s="228" t="s">
        <v>209</v>
      </c>
      <c r="B165" s="228"/>
      <c r="C165" s="228"/>
      <c r="D165" s="228"/>
      <c r="E165" s="182">
        <f>SUM(E164)</f>
        <v>53</v>
      </c>
      <c r="F165" s="168"/>
      <c r="G165" s="169"/>
      <c r="H165" s="168"/>
      <c r="I165" s="168"/>
      <c r="J165" s="168"/>
      <c r="M165" s="78"/>
    </row>
    <row r="166" spans="1:13" ht="14.45" customHeight="1" x14ac:dyDescent="0.25">
      <c r="A166" s="209" t="s">
        <v>192</v>
      </c>
      <c r="B166" s="209"/>
      <c r="C166" s="209"/>
      <c r="D166" s="209"/>
      <c r="E166" s="184">
        <v>12</v>
      </c>
      <c r="F166" s="189"/>
      <c r="G166" s="169"/>
      <c r="H166" s="168"/>
      <c r="I166" s="168"/>
      <c r="J166" s="189"/>
    </row>
    <row r="167" spans="1:13" s="80" customFormat="1" x14ac:dyDescent="0.25">
      <c r="A167" s="228" t="s">
        <v>210</v>
      </c>
      <c r="B167" s="228"/>
      <c r="C167" s="228"/>
      <c r="D167" s="228"/>
      <c r="E167" s="185">
        <f>SUM(E166)</f>
        <v>12</v>
      </c>
      <c r="F167" s="190"/>
      <c r="G167" s="191"/>
      <c r="H167" s="190"/>
      <c r="I167" s="190"/>
      <c r="J167" s="190"/>
      <c r="K167" s="151"/>
      <c r="M167" s="104"/>
    </row>
    <row r="168" spans="1:13" ht="14.45" customHeight="1" x14ac:dyDescent="0.25">
      <c r="A168" s="239" t="s">
        <v>203</v>
      </c>
      <c r="B168" s="239"/>
      <c r="C168" s="239"/>
      <c r="D168" s="239"/>
      <c r="E168" s="186">
        <f>E163+E165+E167</f>
        <v>126</v>
      </c>
      <c r="F168" s="168"/>
      <c r="G168" s="169"/>
      <c r="H168" s="168"/>
      <c r="I168" s="168"/>
      <c r="J168" s="168"/>
      <c r="M168" s="78"/>
    </row>
    <row r="169" spans="1:13" x14ac:dyDescent="0.25">
      <c r="A169" s="159"/>
      <c r="B169" s="77"/>
      <c r="C169" s="160"/>
      <c r="D169" s="161"/>
      <c r="E169" s="161"/>
      <c r="F169" s="168"/>
      <c r="G169" s="169"/>
      <c r="H169" s="168"/>
      <c r="I169" s="168"/>
      <c r="J169" s="168"/>
    </row>
    <row r="170" spans="1:13" s="101" customFormat="1" ht="15.75" x14ac:dyDescent="0.25">
      <c r="A170" s="163"/>
      <c r="B170" s="164"/>
      <c r="C170" s="165"/>
      <c r="D170" s="234"/>
      <c r="E170" s="234"/>
      <c r="F170" s="167"/>
      <c r="G170" s="170"/>
      <c r="H170" s="167"/>
      <c r="I170" s="167"/>
      <c r="J170" s="167"/>
      <c r="K170" s="152"/>
    </row>
    <row r="171" spans="1:13" x14ac:dyDescent="0.25">
      <c r="A171" s="159"/>
      <c r="B171" s="77"/>
      <c r="C171" s="160"/>
      <c r="D171" s="161"/>
      <c r="E171" s="161"/>
      <c r="F171" s="171"/>
      <c r="G171" s="169"/>
      <c r="H171" s="168"/>
      <c r="I171" s="168"/>
      <c r="J171" s="171"/>
      <c r="M171" s="23"/>
    </row>
    <row r="172" spans="1:13" x14ac:dyDescent="0.25">
      <c r="A172" s="159"/>
      <c r="B172" s="77"/>
      <c r="C172" s="160"/>
      <c r="D172" s="161"/>
      <c r="E172" s="161"/>
      <c r="F172" s="172"/>
      <c r="G172" s="172"/>
      <c r="H172" s="168"/>
      <c r="I172" s="168"/>
      <c r="J172" s="168"/>
    </row>
    <row r="173" spans="1:13" x14ac:dyDescent="0.25">
      <c r="A173" s="159"/>
      <c r="B173" s="166"/>
      <c r="C173" s="160"/>
      <c r="D173" s="161"/>
      <c r="E173" s="161"/>
      <c r="F173" s="77"/>
      <c r="G173" s="159"/>
      <c r="H173" s="162"/>
    </row>
  </sheetData>
  <mergeCells count="222">
    <mergeCell ref="A147:A148"/>
    <mergeCell ref="B147:B148"/>
    <mergeCell ref="C147:C148"/>
    <mergeCell ref="D147:D148"/>
    <mergeCell ref="A115:A116"/>
    <mergeCell ref="C115:C116"/>
    <mergeCell ref="D115:D116"/>
    <mergeCell ref="A142:A143"/>
    <mergeCell ref="C142:C143"/>
    <mergeCell ref="B140:B143"/>
    <mergeCell ref="D142:D143"/>
    <mergeCell ref="A144:A145"/>
    <mergeCell ref="C144:C145"/>
    <mergeCell ref="D144:D145"/>
    <mergeCell ref="A138:A139"/>
    <mergeCell ref="B138:B139"/>
    <mergeCell ref="C138:C139"/>
    <mergeCell ref="D138:D139"/>
    <mergeCell ref="A140:A141"/>
    <mergeCell ref="C140:C141"/>
    <mergeCell ref="D140:D141"/>
    <mergeCell ref="A134:A135"/>
    <mergeCell ref="B132:B135"/>
    <mergeCell ref="C134:C135"/>
    <mergeCell ref="D134:D135"/>
    <mergeCell ref="A136:A137"/>
    <mergeCell ref="B136:B137"/>
    <mergeCell ref="C136:C137"/>
    <mergeCell ref="D136:D137"/>
    <mergeCell ref="A130:A131"/>
    <mergeCell ref="B130:B131"/>
    <mergeCell ref="C130:C131"/>
    <mergeCell ref="D130:D131"/>
    <mergeCell ref="A132:A133"/>
    <mergeCell ref="C132:C133"/>
    <mergeCell ref="D132:D133"/>
    <mergeCell ref="A125:A126"/>
    <mergeCell ref="B123:B126"/>
    <mergeCell ref="C125:C126"/>
    <mergeCell ref="D125:D126"/>
    <mergeCell ref="A128:A129"/>
    <mergeCell ref="C128:C129"/>
    <mergeCell ref="D128:D129"/>
    <mergeCell ref="B127:B129"/>
    <mergeCell ref="A121:A122"/>
    <mergeCell ref="B113:B122"/>
    <mergeCell ref="C121:C122"/>
    <mergeCell ref="D121:D122"/>
    <mergeCell ref="A123:A124"/>
    <mergeCell ref="C123:C124"/>
    <mergeCell ref="D123:D124"/>
    <mergeCell ref="A113:A114"/>
    <mergeCell ref="C113:C114"/>
    <mergeCell ref="D113:D114"/>
    <mergeCell ref="A103:A104"/>
    <mergeCell ref="B103:B104"/>
    <mergeCell ref="C103:C104"/>
    <mergeCell ref="D103:D104"/>
    <mergeCell ref="A111:A112"/>
    <mergeCell ref="B111:B112"/>
    <mergeCell ref="C111:C112"/>
    <mergeCell ref="D111:D112"/>
    <mergeCell ref="A98:A99"/>
    <mergeCell ref="B98:B99"/>
    <mergeCell ref="C98:C99"/>
    <mergeCell ref="D98:D99"/>
    <mergeCell ref="A101:A102"/>
    <mergeCell ref="B100:B102"/>
    <mergeCell ref="C101:C102"/>
    <mergeCell ref="D101:D102"/>
    <mergeCell ref="A93:A94"/>
    <mergeCell ref="C93:C94"/>
    <mergeCell ref="D93:D94"/>
    <mergeCell ref="A95:A96"/>
    <mergeCell ref="C95:C96"/>
    <mergeCell ref="D95:D96"/>
    <mergeCell ref="A81:A82"/>
    <mergeCell ref="C81:C82"/>
    <mergeCell ref="D81:D82"/>
    <mergeCell ref="A83:A84"/>
    <mergeCell ref="C83:C84"/>
    <mergeCell ref="D83:D84"/>
    <mergeCell ref="A79:A80"/>
    <mergeCell ref="C79:C80"/>
    <mergeCell ref="D79:D80"/>
    <mergeCell ref="A71:A72"/>
    <mergeCell ref="C71:C72"/>
    <mergeCell ref="D71:D72"/>
    <mergeCell ref="A73:A74"/>
    <mergeCell ref="C73:C74"/>
    <mergeCell ref="D73:D74"/>
    <mergeCell ref="C61:C62"/>
    <mergeCell ref="D61:D62"/>
    <mergeCell ref="A56:A58"/>
    <mergeCell ref="C56:C58"/>
    <mergeCell ref="D56:D58"/>
    <mergeCell ref="A59:A60"/>
    <mergeCell ref="C59:C60"/>
    <mergeCell ref="D59:D60"/>
    <mergeCell ref="A76:A77"/>
    <mergeCell ref="C76:C77"/>
    <mergeCell ref="D76:D77"/>
    <mergeCell ref="A14:A15"/>
    <mergeCell ref="C14:C15"/>
    <mergeCell ref="D14:D15"/>
    <mergeCell ref="A29:A30"/>
    <mergeCell ref="C29:C30"/>
    <mergeCell ref="D29:D30"/>
    <mergeCell ref="A52:A53"/>
    <mergeCell ref="C52:C53"/>
    <mergeCell ref="D52:D53"/>
    <mergeCell ref="B52:B55"/>
    <mergeCell ref="C54:C55"/>
    <mergeCell ref="D54:D55"/>
    <mergeCell ref="C46:C48"/>
    <mergeCell ref="D46:D48"/>
    <mergeCell ref="A49:A50"/>
    <mergeCell ref="C49:C50"/>
    <mergeCell ref="D49:D50"/>
    <mergeCell ref="A46:A48"/>
    <mergeCell ref="C31:C32"/>
    <mergeCell ref="D31:D32"/>
    <mergeCell ref="A25:A26"/>
    <mergeCell ref="C25:C26"/>
    <mergeCell ref="D25:D26"/>
    <mergeCell ref="A19:A21"/>
    <mergeCell ref="C19:C21"/>
    <mergeCell ref="D19:D21"/>
    <mergeCell ref="A22:A24"/>
    <mergeCell ref="C22:C24"/>
    <mergeCell ref="D22:D24"/>
    <mergeCell ref="D27:D28"/>
    <mergeCell ref="C27:C28"/>
    <mergeCell ref="A27:A28"/>
    <mergeCell ref="D170:E170"/>
    <mergeCell ref="A166:D166"/>
    <mergeCell ref="A159:D159"/>
    <mergeCell ref="A160:D160"/>
    <mergeCell ref="A161:D161"/>
    <mergeCell ref="A162:D162"/>
    <mergeCell ref="A168:D168"/>
    <mergeCell ref="A164:D164"/>
    <mergeCell ref="A154:D154"/>
    <mergeCell ref="A155:D155"/>
    <mergeCell ref="A156:D156"/>
    <mergeCell ref="A157:D157"/>
    <mergeCell ref="A158:D158"/>
    <mergeCell ref="A163:D163"/>
    <mergeCell ref="A165:D165"/>
    <mergeCell ref="A167:D167"/>
    <mergeCell ref="E113:F113"/>
    <mergeCell ref="F150:H150"/>
    <mergeCell ref="F151:H151"/>
    <mergeCell ref="E57:F57"/>
    <mergeCell ref="F149:H149"/>
    <mergeCell ref="E47:F47"/>
    <mergeCell ref="E49:F49"/>
    <mergeCell ref="B40:B51"/>
    <mergeCell ref="A150:D150"/>
    <mergeCell ref="B144:B146"/>
    <mergeCell ref="A54:A55"/>
    <mergeCell ref="A67:A68"/>
    <mergeCell ref="C67:C68"/>
    <mergeCell ref="D67:D68"/>
    <mergeCell ref="A69:A70"/>
    <mergeCell ref="C69:C70"/>
    <mergeCell ref="D69:D70"/>
    <mergeCell ref="A63:A64"/>
    <mergeCell ref="B56:B64"/>
    <mergeCell ref="C63:C64"/>
    <mergeCell ref="D63:D64"/>
    <mergeCell ref="A65:A66"/>
    <mergeCell ref="C65:C66"/>
    <mergeCell ref="D65:D66"/>
    <mergeCell ref="E23:F23"/>
    <mergeCell ref="E31:F31"/>
    <mergeCell ref="A1:D1"/>
    <mergeCell ref="A2:B2"/>
    <mergeCell ref="A3:K3"/>
    <mergeCell ref="B19:B33"/>
    <mergeCell ref="E9:F9"/>
    <mergeCell ref="E14:F14"/>
    <mergeCell ref="E17:F17"/>
    <mergeCell ref="E20:F20"/>
    <mergeCell ref="A12:A13"/>
    <mergeCell ref="C12:C13"/>
    <mergeCell ref="D12:D13"/>
    <mergeCell ref="A16:A18"/>
    <mergeCell ref="B5:B18"/>
    <mergeCell ref="C16:C18"/>
    <mergeCell ref="D16:D18"/>
    <mergeCell ref="A5:A7"/>
    <mergeCell ref="C5:C7"/>
    <mergeCell ref="D5:D7"/>
    <mergeCell ref="A8:A10"/>
    <mergeCell ref="C8:C10"/>
    <mergeCell ref="D8:D10"/>
    <mergeCell ref="A31:A32"/>
    <mergeCell ref="F34:H34"/>
    <mergeCell ref="F105:H105"/>
    <mergeCell ref="A109:K109"/>
    <mergeCell ref="B76:B85"/>
    <mergeCell ref="F86:H86"/>
    <mergeCell ref="A90:K90"/>
    <mergeCell ref="B92:B97"/>
    <mergeCell ref="A38:K38"/>
    <mergeCell ref="B65:B75"/>
    <mergeCell ref="E63:F63"/>
    <mergeCell ref="A36:D36"/>
    <mergeCell ref="A88:D88"/>
    <mergeCell ref="A107:D107"/>
    <mergeCell ref="A40:A41"/>
    <mergeCell ref="C40:C41"/>
    <mergeCell ref="D40:D41"/>
    <mergeCell ref="A42:A43"/>
    <mergeCell ref="C42:C43"/>
    <mergeCell ref="D42:D43"/>
    <mergeCell ref="A44:A45"/>
    <mergeCell ref="C44:C45"/>
    <mergeCell ref="D44:D45"/>
    <mergeCell ref="E98:F98"/>
    <mergeCell ref="A61:A62"/>
  </mergeCells>
  <pageMargins left="0.7" right="0.7" top="0.75" bottom="0.75" header="0.3" footer="0.3"/>
  <pageSetup paperSize="9" scale="81" fitToHeight="0" orientation="landscape" r:id="rId1"/>
  <ignoredErrors>
    <ignoredError sqref="I51 I97 I121 I146 I75 I47:I49 I6 I56 I71 I100 I113 I22 I16:I17 I19:I20 I14 I54 I79:I80 I81 I93 I95 I130:I132 I141:I144 I133:I134 I28 I31 I26 I12 I42:I43 I44 I59:I60 I66:I68 I65 I63 I69 I73 I102:I103 I115:I116 I123:I126 I136:I138 I14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FISE - SERVICII PAZA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2025-06-17T08:38:22Z</dcterms:modified>
</cp:coreProperties>
</file>